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ropbox\Publicacion Tesis\UPS\"/>
    </mc:Choice>
  </mc:AlternateContent>
  <bookViews>
    <workbookView xWindow="0" yWindow="0" windowWidth="19200" windowHeight="8508"/>
  </bookViews>
  <sheets>
    <sheet name="Tabla 1" sheetId="1" r:id="rId1"/>
    <sheet name="Tabla 2" sheetId="3" r:id="rId2"/>
    <sheet name="Tabla 3" sheetId="5" r:id="rId3"/>
    <sheet name="Tabla 4" sheetId="7" r:id="rId4"/>
    <sheet name="Tabla 5" sheetId="8" r:id="rId5"/>
    <sheet name="Tabla 6" sheetId="9" r:id="rId6"/>
    <sheet name="Figura 1" sheetId="10" r:id="rId7"/>
    <sheet name="Figura 2 " sheetId="6" r:id="rId8"/>
    <sheet name="Calculo de  muestras" sheetId="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F">[1]Balance!$N$40:$Y$81</definedName>
    <definedName name="_F">[1]Balance!$N$40:$Y$81</definedName>
    <definedName name="_Fill" localSheetId="7" hidden="1">#REF!</definedName>
    <definedName name="_Fill" hidden="1">#REF!</definedName>
    <definedName name="_Key1" localSheetId="7" hidden="1">#REF!</definedName>
    <definedName name="_Key1" hidden="1">#REF!</definedName>
    <definedName name="_Order1" hidden="1">255</definedName>
    <definedName name="_Sort" localSheetId="7" hidden="1">#REF!</definedName>
    <definedName name="_Sort" hidden="1">#REF!</definedName>
    <definedName name="A">[1]Balance!$A$1:$D$38</definedName>
    <definedName name="A_IMPRESIÓN_IM" localSheetId="7">#REF!</definedName>
    <definedName name="A_IMPRESIÓN_IM">#REF!</definedName>
    <definedName name="Activos_Fijos_BG">[2]PPTO_BG!$C$153</definedName>
    <definedName name="AGD">'[2]16_CTASXCOBR_PAT'!$O$5</definedName>
    <definedName name="Ajuste_Prov" localSheetId="7">'[3]3. Cartera &amp; Alcance'!#REF!</definedName>
    <definedName name="Ajuste_Prov">'[3]3. Cartera &amp; Alcance'!#REF!</definedName>
    <definedName name="Aporte_SIB" localSheetId="7">#REF!</definedName>
    <definedName name="Aporte_SIB">#REF!</definedName>
    <definedName name="asdf" localSheetId="7">#REF!</definedName>
    <definedName name="asdf">#REF!</definedName>
    <definedName name="B">[1]Balance!$E$1:$M$38</definedName>
    <definedName name="BALGF2" localSheetId="7">#REF!</definedName>
    <definedName name="BALGF2">#REF!</definedName>
    <definedName name="bb" localSheetId="7">#REF!</definedName>
    <definedName name="bb">#REF!</definedName>
    <definedName name="Bienes_Adjudicados_BG">[2]PPTO_BG!$C$146</definedName>
    <definedName name="Captación_Exterior" localSheetId="7">#REF!</definedName>
    <definedName name="Captación_Exterior">#REF!</definedName>
    <definedName name="Castigo_M" localSheetId="7">#REF!</definedName>
    <definedName name="Castigo_M">#REF!</definedName>
    <definedName name="Cobranzas_Producto_PG" localSheetId="7">#REF!</definedName>
    <definedName name="Cobranzas_Producto_PG">#REF!</definedName>
    <definedName name="Colocación_Mes" localSheetId="7">#REF!</definedName>
    <definedName name="Colocación_Mes">#REF!</definedName>
    <definedName name="COMERCIALBG" localSheetId="7">#REF!</definedName>
    <definedName name="COMERCIALBG">#REF!</definedName>
    <definedName name="Comisiones_Pagadas_PG" localSheetId="7">#REF!</definedName>
    <definedName name="Comisiones_Pagadas_PG">#REF!</definedName>
    <definedName name="CONSOLBAL">[1]Balance!$A$1:$D$38</definedName>
    <definedName name="CONSOLPYG">[1]Balance!$A$40:$D$81</definedName>
    <definedName name="CONSUMOBG" localSheetId="7">#REF!</definedName>
    <definedName name="CONSUMOBG">#REF!</definedName>
    <definedName name="Crecimiento_Saldos_O" localSheetId="7">#REF!</definedName>
    <definedName name="Crecimiento_Saldos_O">#REF!</definedName>
    <definedName name="Créditos">[4]Cuadros!$E$2:$E$5</definedName>
    <definedName name="CT">[1]Balance!$N$1:$Y$38</definedName>
    <definedName name="D">[1]Balance!$A$40:$D$81</definedName>
    <definedName name="DATE">OFFSET([3]Indicadores!$D$4,0,0,(COUNTA([3]Indicadores!$A$4:$IV$4)-3))</definedName>
    <definedName name="Depreciaciones_PG" localSheetId="7">#REF!</definedName>
    <definedName name="Depreciaciones_PG">#REF!</definedName>
    <definedName name="E">[1]Balance!$E$40:$M$81</definedName>
    <definedName name="Encaje">'[5]16_CTASXCOBR_PAT'!$O$3</definedName>
    <definedName name="errt" localSheetId="7" hidden="1">#REF!</definedName>
    <definedName name="errt" hidden="1">#REF!</definedName>
    <definedName name="ESTRUCTURA" localSheetId="7">#REF!</definedName>
    <definedName name="ESTRUCTURA">#REF!</definedName>
    <definedName name="Fondo_Liquidez">'[5]16_CTASXCOBR_PAT'!$O$4</definedName>
    <definedName name="FUENTES_Y_USOS" localSheetId="7">#REF!</definedName>
    <definedName name="FUENTES_Y_USOS">#REF!</definedName>
    <definedName name="Gasto_Personal_PG" localSheetId="7">#REF!</definedName>
    <definedName name="Gasto_Personal_PG">#REF!</definedName>
    <definedName name="Gastos_Oper_Desinv_Dir" localSheetId="7">#REF!</definedName>
    <definedName name="Gastos_Oper_Desinv_Dir">#REF!</definedName>
    <definedName name="Gastos_Operativos_PG" localSheetId="7">#REF!</definedName>
    <definedName name="Gastos_Operativos_PG">#REF!</definedName>
    <definedName name="Indice_Castigo_M" localSheetId="7">#REF!</definedName>
    <definedName name="Indice_Castigo_M">#REF!</definedName>
    <definedName name="Int_Ganados_Cred_PG" localSheetId="7">#REF!</definedName>
    <definedName name="Int_Ganados_Cred_PG">#REF!</definedName>
    <definedName name="Int_Ganados_Inv_PG" localSheetId="7">#REF!</definedName>
    <definedName name="Int_Ganados_Inv_PG">#REF!</definedName>
    <definedName name="Intereses_Mora_PG" localSheetId="7">#REF!</definedName>
    <definedName name="Intereses_Mora_PG">#REF!</definedName>
    <definedName name="Intereses_Pagados" localSheetId="7">#REF!</definedName>
    <definedName name="Intereses_Pagados">#REF!</definedName>
    <definedName name="Intereses_Pagados_PG" localSheetId="7">#REF!</definedName>
    <definedName name="Intereses_Pagados_PG">#REF!</definedName>
    <definedName name="Inversiones" localSheetId="7">#REF!</definedName>
    <definedName name="Inversiones">#REF!</definedName>
    <definedName name="Inversiones_BG">[2]PPTO_BG!$C$12</definedName>
    <definedName name="kkk" localSheetId="7" hidden="1">#REF!</definedName>
    <definedName name="kkk" hidden="1">#REF!</definedName>
    <definedName name="Microempresa" localSheetId="7">#REF!</definedName>
    <definedName name="Microempresa">#REF!</definedName>
    <definedName name="Monto_Prom_O" localSheetId="7">#REF!</definedName>
    <definedName name="Monto_Prom_O">#REF!</definedName>
    <definedName name="Olla_de_Oro" localSheetId="7">#REF!</definedName>
    <definedName name="Olla_de_Oro">#REF!</definedName>
    <definedName name="Otros_Activos" localSheetId="7">#REF!</definedName>
    <definedName name="Otros_Activos">#REF!</definedName>
    <definedName name="Plazo_ColocNueva_M" localSheetId="7">#REF!</definedName>
    <definedName name="Plazo_ColocNueva_M">#REF!</definedName>
    <definedName name="Plazo_ColocReprest_M" localSheetId="7">#REF!</definedName>
    <definedName name="Plazo_ColocReprest_M">#REF!</definedName>
    <definedName name="Porc_Represtamos_M" localSheetId="7">#REF!</definedName>
    <definedName name="Porc_Represtamos_M">#REF!</definedName>
    <definedName name="PORCENTUAL" localSheetId="7">[6]BALGENREN!#REF!</definedName>
    <definedName name="PORCENTUAL">[6]BALGENREN!#REF!</definedName>
    <definedName name="Prom_ColocNueva_M" localSheetId="7">#REF!</definedName>
    <definedName name="Prom_ColocNueva_M">#REF!</definedName>
    <definedName name="Prom_ColocReprest_M" localSheetId="7">#REF!</definedName>
    <definedName name="Prom_ColocReprest_M">#REF!</definedName>
    <definedName name="Prov_BienesAdj_BG">[2]PPTO_BG!$C$152</definedName>
    <definedName name="Prov_BienesAdj_PG" localSheetId="7">#REF!</definedName>
    <definedName name="Prov_BienesAdj_PG">#REF!</definedName>
    <definedName name="PYGA2" localSheetId="7">#REF!</definedName>
    <definedName name="PYGA2">#REF!</definedName>
    <definedName name="PYGM2" localSheetId="7">#REF!</definedName>
    <definedName name="PYGM2">#REF!</definedName>
    <definedName name="Q" localSheetId="7">#REF!</definedName>
    <definedName name="Q">#REF!</definedName>
    <definedName name="Represt_Vencimiento_O" localSheetId="7">#REF!</definedName>
    <definedName name="Represt_Vencimiento_O">#REF!</definedName>
    <definedName name="Represtamo_Vencimiento_acuota_O" localSheetId="7">#REF!</definedName>
    <definedName name="Represtamo_Vencimiento_acuota_O">#REF!</definedName>
    <definedName name="Represtamos_Cuota_O" localSheetId="7">#REF!</definedName>
    <definedName name="Represtamos_Cuota_O">#REF!</definedName>
    <definedName name="Riesgo_Cartera_M" localSheetId="7">#REF!</definedName>
    <definedName name="Riesgo_Cartera_M">#REF!</definedName>
    <definedName name="ROJA">'[7]BALANCES PE'!$P$3:$U$914</definedName>
    <definedName name="sost_fin">OFFSET([3]Indicadores!$D$27,0,0,COUNTA([3]Indicadores!$D$27:$IV$27))</definedName>
    <definedName name="Tasa_Colocación_Micro" localSheetId="7">'[8]51_INT GANADOS'!#REF!</definedName>
    <definedName name="Tasa_Colocación_Micro">'[8]51_INT GANADOS'!#REF!</definedName>
    <definedName name="Tasa_Colocación_Olla" localSheetId="7">'[8]51_INT GANADOS'!#REF!</definedName>
    <definedName name="Tasa_Colocación_Olla">'[8]51_INT GANADOS'!#REF!</definedName>
    <definedName name="Tot_Borrowers" localSheetId="7">'[3]3. Cartera &amp; Alcance'!#REF!</definedName>
    <definedName name="Tot_Borrowers">'[3]3. Cartera &amp; Alcance'!#REF!</definedName>
    <definedName name="uio" localSheetId="7" hidden="1">#REF!</definedName>
    <definedName name="uio" hidden="1">#REF!</definedName>
    <definedName name="Utilidad_Pérdida_Cambios_PG" localSheetId="7">#REF!</definedName>
    <definedName name="Utilidad_Pérdida_Cambios_PG">#REF!</definedName>
    <definedName name="Venc_Circulación" localSheetId="7">#REF!</definedName>
    <definedName name="Venc_Circulación">#REF!</definedName>
    <definedName name="Venc_Prest_Público" localSheetId="7">#REF!</definedName>
    <definedName name="Venc_Prest_Público">#REF!</definedName>
    <definedName name="Vencimiento_Monto_M" localSheetId="7">#REF!</definedName>
    <definedName name="Vencimiento_Monto_M">#REF!</definedName>
    <definedName name="Vencimiento_NoOper_M" localSheetId="7">#REF!</definedName>
    <definedName name="Vencimiento_NoOper_M">#REF!</definedName>
    <definedName name="Vencimiento_Porc_M" localSheetId="7">#REF!</definedName>
    <definedName name="Vencimiento_Porc_M">#REF!</definedName>
    <definedName name="Vencimiento_PorcNoOper_M" localSheetId="7">#REF!</definedName>
    <definedName name="Vencimiento_PorcNoOper_M">#REF!</definedName>
    <definedName name="Vencimientos_Olla" localSheetId="7">#REF!</definedName>
    <definedName name="Vencimientos_Olla">#REF!</definedName>
    <definedName name="Venta_Oro_2009" localSheetId="7">#REF!</definedName>
    <definedName name="Venta_Oro_2009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7" l="1"/>
  <c r="H8" i="7" s="1"/>
  <c r="G9" i="7"/>
  <c r="H9" i="7" s="1"/>
  <c r="G7" i="7"/>
  <c r="G10" i="7" s="1"/>
  <c r="F10" i="7"/>
  <c r="H7" i="7" l="1"/>
  <c r="H10" i="7" s="1"/>
  <c r="E48" i="6" l="1"/>
  <c r="D48" i="6"/>
  <c r="F36" i="6"/>
  <c r="E47" i="6"/>
  <c r="F35" i="6"/>
  <c r="C47" i="6"/>
  <c r="E46" i="6"/>
  <c r="D46" i="6"/>
  <c r="C46" i="6"/>
  <c r="K33" i="6"/>
  <c r="E45" i="6"/>
  <c r="D45" i="6"/>
  <c r="E44" i="6"/>
  <c r="D44" i="6"/>
  <c r="C44" i="6"/>
  <c r="E43" i="6"/>
  <c r="D43" i="6"/>
  <c r="C43" i="6"/>
  <c r="D42" i="6"/>
  <c r="F30" i="6"/>
  <c r="F43" i="6" l="1"/>
  <c r="F33" i="6"/>
  <c r="F46" i="6"/>
  <c r="E37" i="6"/>
  <c r="F44" i="6"/>
  <c r="F31" i="6"/>
  <c r="E42" i="6"/>
  <c r="D47" i="6"/>
  <c r="F47" i="6" s="1"/>
  <c r="F34" i="6"/>
  <c r="C48" i="6"/>
  <c r="F48" i="6" s="1"/>
  <c r="E49" i="6"/>
  <c r="F32" i="6"/>
  <c r="C37" i="6"/>
  <c r="C45" i="6"/>
  <c r="F45" i="6" s="1"/>
  <c r="D37" i="6"/>
  <c r="C42" i="6"/>
  <c r="F37" i="6" l="1"/>
  <c r="I36" i="6" s="1"/>
  <c r="D49" i="6"/>
  <c r="G30" i="6"/>
  <c r="G33" i="6"/>
  <c r="G34" i="6"/>
  <c r="G31" i="6"/>
  <c r="C49" i="6"/>
  <c r="F42" i="6"/>
  <c r="G32" i="6"/>
  <c r="G35" i="6"/>
  <c r="E38" i="6"/>
  <c r="G36" i="6" l="1"/>
  <c r="C38" i="6"/>
  <c r="D38" i="6"/>
  <c r="G37" i="6"/>
  <c r="F49" i="6"/>
  <c r="G42" i="6" l="1"/>
  <c r="I49" i="6"/>
  <c r="F38" i="6"/>
  <c r="C50" i="6"/>
  <c r="G47" i="6"/>
  <c r="G46" i="6"/>
  <c r="G53" i="6"/>
  <c r="G44" i="6"/>
  <c r="G43" i="6"/>
  <c r="G48" i="6"/>
  <c r="E50" i="6"/>
  <c r="D50" i="6"/>
  <c r="G45" i="6"/>
  <c r="G49" i="6" l="1"/>
  <c r="F50" i="6"/>
  <c r="E10" i="5"/>
  <c r="E7" i="5"/>
  <c r="E6" i="5" s="1"/>
  <c r="F10" i="3" l="1"/>
  <c r="F11" i="3"/>
  <c r="F12" i="3"/>
  <c r="F13" i="3"/>
  <c r="G13" i="3" s="1"/>
  <c r="F14" i="3"/>
  <c r="F15" i="3"/>
  <c r="F16" i="3"/>
  <c r="F17" i="3"/>
  <c r="G17" i="3" s="1"/>
  <c r="F18" i="3"/>
  <c r="F19" i="3"/>
  <c r="F20" i="3"/>
  <c r="F21" i="3"/>
  <c r="G21" i="3" s="1"/>
  <c r="F22" i="3"/>
  <c r="F23" i="3"/>
  <c r="F24" i="3"/>
  <c r="G24" i="3" s="1"/>
  <c r="F9" i="3"/>
  <c r="G9" i="3" s="1"/>
  <c r="G23" i="3"/>
  <c r="G22" i="3"/>
  <c r="G20" i="3"/>
  <c r="G19" i="3"/>
  <c r="G18" i="3"/>
  <c r="G16" i="3"/>
  <c r="G15" i="3"/>
  <c r="G14" i="3"/>
  <c r="G12" i="3"/>
  <c r="G11" i="3"/>
  <c r="G10" i="3"/>
  <c r="G25" i="3" l="1"/>
  <c r="D50" i="2" l="1"/>
  <c r="D46" i="2"/>
  <c r="D53" i="2" s="1"/>
  <c r="D13" i="2"/>
  <c r="D33" i="2"/>
  <c r="D30" i="2"/>
  <c r="D26" i="2"/>
  <c r="D10" i="2"/>
  <c r="D6" i="2"/>
</calcChain>
</file>

<file path=xl/sharedStrings.xml><?xml version="1.0" encoding="utf-8"?>
<sst xmlns="http://schemas.openxmlformats.org/spreadsheetml/2006/main" count="210" uniqueCount="149">
  <si>
    <t>Parámetros</t>
  </si>
  <si>
    <t>Muestra Diabéticos</t>
  </si>
  <si>
    <t>Muestra Hipertensos</t>
  </si>
  <si>
    <t>Hogares Cuenca</t>
  </si>
  <si>
    <t>Margen de error</t>
  </si>
  <si>
    <t>Nivel de confianza</t>
  </si>
  <si>
    <t>Tamaño del universo</t>
  </si>
  <si>
    <t>Nivel de heterogeneidad</t>
  </si>
  <si>
    <t>Tamaño de la muestra</t>
  </si>
  <si>
    <r>
      <t>Tabla 1.</t>
    </r>
    <r>
      <rPr>
        <sz val="12"/>
        <color rgb="FF000000"/>
        <rFont val="Times New Roman"/>
        <family val="1"/>
      </rPr>
      <t xml:space="preserve"> Parámetros para el cálculo de las muestras</t>
    </r>
  </si>
  <si>
    <t>Pedro Andrés Flores Flores</t>
  </si>
  <si>
    <t>Fórmula</t>
  </si>
  <si>
    <t>n =</t>
  </si>
  <si>
    <t>(Z)². N. P. Q</t>
  </si>
  <si>
    <t>Nivel de confianza en %</t>
  </si>
  <si>
    <t>(E)² (N – 1) + (Z)². P .Q</t>
  </si>
  <si>
    <t>Z=</t>
  </si>
  <si>
    <t>N=</t>
  </si>
  <si>
    <t>E=</t>
  </si>
  <si>
    <t>P=</t>
  </si>
  <si>
    <t>Estadístico en función al nivel de confianza</t>
  </si>
  <si>
    <t>Q=</t>
  </si>
  <si>
    <t>Tamaño de la población</t>
  </si>
  <si>
    <t>n=</t>
  </si>
  <si>
    <t>Error</t>
  </si>
  <si>
    <t>Probabilidad de que ocurra</t>
  </si>
  <si>
    <t>Probabilidad de que no ocurra</t>
  </si>
  <si>
    <t>Datos modificables</t>
  </si>
  <si>
    <t>Resultado</t>
  </si>
  <si>
    <t>Cálculo de la muestra grupo diabéticos</t>
  </si>
  <si>
    <t>Cálculo de la muestra grupo  hipertensos</t>
  </si>
  <si>
    <t>Cálculo de la muestra grupo hogares Cuenca</t>
  </si>
  <si>
    <t>Máquinas</t>
  </si>
  <si>
    <t>Cantidad</t>
  </si>
  <si>
    <t xml:space="preserve">Precio Unitario </t>
  </si>
  <si>
    <t>Precio U + IVA</t>
  </si>
  <si>
    <t>Total</t>
  </si>
  <si>
    <t>Proveedor</t>
  </si>
  <si>
    <t>Trituradora</t>
  </si>
  <si>
    <t>EQUINDECA S.A.</t>
  </si>
  <si>
    <t xml:space="preserve">Marmitas </t>
  </si>
  <si>
    <t>Filtro</t>
  </si>
  <si>
    <t>Evaporador rotatorio</t>
  </si>
  <si>
    <t>REFRICOR Cia.Ltda.</t>
  </si>
  <si>
    <t>Condensador</t>
  </si>
  <si>
    <t>Bomba de vacío</t>
  </si>
  <si>
    <t>Vía Industrial</t>
  </si>
  <si>
    <t>Tanques de recolección</t>
  </si>
  <si>
    <t>MAQUINOX</t>
  </si>
  <si>
    <t>Secador</t>
  </si>
  <si>
    <t>SIRCA</t>
  </si>
  <si>
    <t>Molino pulverizador</t>
  </si>
  <si>
    <t>PULVEX</t>
  </si>
  <si>
    <t>Mezcladora</t>
  </si>
  <si>
    <t>Astimex S.A.</t>
  </si>
  <si>
    <t>Maquina sacheteadora</t>
  </si>
  <si>
    <t>Bomba de alta presión</t>
  </si>
  <si>
    <t>ECUATEPI S.A.</t>
  </si>
  <si>
    <t>Balanza Electrónica</t>
  </si>
  <si>
    <t>Canecas</t>
  </si>
  <si>
    <t>IDELTRO S.A.</t>
  </si>
  <si>
    <t>Compresor</t>
  </si>
  <si>
    <t>IMPEX C.A.</t>
  </si>
  <si>
    <t>Instalaciones y otros</t>
  </si>
  <si>
    <t>VARIOS</t>
  </si>
  <si>
    <r>
      <t>Tabla 2.</t>
    </r>
    <r>
      <rPr>
        <sz val="12"/>
        <color rgb="FF000000"/>
        <rFont val="Times New Roman"/>
        <family val="1"/>
      </rPr>
      <t xml:space="preserve"> Maquinaria y equipos requeridos para montar la fábrica procesadora de Stevia</t>
    </r>
  </si>
  <si>
    <t>ACTIVO</t>
  </si>
  <si>
    <t>ACTIVO CORRIENTE</t>
  </si>
  <si>
    <t>Capital de Trabajo Operativo</t>
  </si>
  <si>
    <t>Capital de Trabajo Administrativo</t>
  </si>
  <si>
    <t>ACTIVO NO CORRIENTE</t>
  </si>
  <si>
    <t>Muebles y enseres</t>
  </si>
  <si>
    <t>Equipo de computación</t>
  </si>
  <si>
    <t>Maquinaria y equipo</t>
  </si>
  <si>
    <t>Vehículos</t>
  </si>
  <si>
    <t>Nave Industrial</t>
  </si>
  <si>
    <t>Terreno</t>
  </si>
  <si>
    <r>
      <t>Tabla 3.</t>
    </r>
    <r>
      <rPr>
        <sz val="12"/>
        <color rgb="FF000000"/>
        <rFont val="Times New Roman"/>
        <family val="1"/>
      </rPr>
      <t xml:space="preserve"> Distribución de los activos necesarios para la creación del proyecto</t>
    </r>
  </si>
  <si>
    <t>Consumo en sobres por categorías y marcas población encuestada</t>
  </si>
  <si>
    <t>Diabéticos</t>
  </si>
  <si>
    <t>Marcas</t>
  </si>
  <si>
    <t>Hipertensos</t>
  </si>
  <si>
    <t>Población en general</t>
  </si>
  <si>
    <t>%</t>
  </si>
  <si>
    <t>Integrantes totales del segmento</t>
  </si>
  <si>
    <t>Azúcar Valdez Light</t>
  </si>
  <si>
    <t>Dulce Gota</t>
  </si>
  <si>
    <t>Equal</t>
  </si>
  <si>
    <t>Splenda</t>
  </si>
  <si>
    <t>Stevia Life</t>
  </si>
  <si>
    <t>Sweet’N Low</t>
  </si>
  <si>
    <t>Otro</t>
  </si>
  <si>
    <t>Proyección de consumo en sobres por categorías y marcas</t>
  </si>
  <si>
    <t>Población general</t>
  </si>
  <si>
    <t>Segmento</t>
  </si>
  <si>
    <t>Sobres al mes</t>
  </si>
  <si>
    <t>Promedio de consumo en sobres</t>
  </si>
  <si>
    <t>Disposición a probar el producto</t>
  </si>
  <si>
    <t>Consumidores potenciales</t>
  </si>
  <si>
    <t>Consumo en sobres potencial</t>
  </si>
  <si>
    <r>
      <t>Tabla 4.</t>
    </r>
    <r>
      <rPr>
        <sz val="12"/>
        <color rgb="FF000000"/>
        <rFont val="Times New Roman"/>
        <family val="1"/>
      </rPr>
      <t xml:space="preserve"> Consumo en sobres potencial de cada segmento</t>
    </r>
  </si>
  <si>
    <r>
      <t>Tabla 5.</t>
    </r>
    <r>
      <rPr>
        <sz val="12"/>
        <color rgb="FF000000"/>
        <rFont val="Times New Roman"/>
        <family val="1"/>
      </rPr>
      <t xml:space="preserve"> Flujo de caja proyectado</t>
    </r>
  </si>
  <si>
    <t>Descripción</t>
  </si>
  <si>
    <t>Año 0</t>
  </si>
  <si>
    <t>Año 1</t>
  </si>
  <si>
    <t>Año 2</t>
  </si>
  <si>
    <t>Año 3</t>
  </si>
  <si>
    <t>Año 4</t>
  </si>
  <si>
    <t>Año 5</t>
  </si>
  <si>
    <t>Ventas</t>
  </si>
  <si>
    <t>(Costos Directos)</t>
  </si>
  <si>
    <t>(Costos Indirectos)</t>
  </si>
  <si>
    <t>Gastos de Administración y Ventas</t>
  </si>
  <si>
    <t>Flujo Operativo</t>
  </si>
  <si>
    <t>Ingresos no operativos</t>
  </si>
  <si>
    <t xml:space="preserve">Crédito </t>
  </si>
  <si>
    <t>Aporte Propio</t>
  </si>
  <si>
    <t>Egresos no operativos</t>
  </si>
  <si>
    <t>Inversiones</t>
  </si>
  <si>
    <t>Activos Fijos</t>
  </si>
  <si>
    <t>Capital de Trabajo</t>
  </si>
  <si>
    <t>Pago de dividendos</t>
  </si>
  <si>
    <t>Gastos Financieros</t>
  </si>
  <si>
    <t>Impuestos</t>
  </si>
  <si>
    <t>Flujo No Operativo</t>
  </si>
  <si>
    <t>FLUJO NETO</t>
  </si>
  <si>
    <t>Flujo Acumulado</t>
  </si>
  <si>
    <t>Flujo para VAN</t>
  </si>
  <si>
    <t>ESCENARIOS</t>
  </si>
  <si>
    <t>Indicadores</t>
  </si>
  <si>
    <t>Pesimista</t>
  </si>
  <si>
    <t>Moderado</t>
  </si>
  <si>
    <t>Optimista</t>
  </si>
  <si>
    <t>Inversión Inicial</t>
  </si>
  <si>
    <t>Sumatoria de Flujos descontados</t>
  </si>
  <si>
    <t>Tasa de Rendimiento Promedio</t>
  </si>
  <si>
    <t>Payback</t>
  </si>
  <si>
    <t>VAN</t>
  </si>
  <si>
    <t>TIR</t>
  </si>
  <si>
    <t>Tasa de descuento</t>
  </si>
  <si>
    <t>El proyecto es</t>
  </si>
  <si>
    <t>3 años 9 meses</t>
  </si>
  <si>
    <t>2 años 9 meses</t>
  </si>
  <si>
    <t>2 años 3 meses</t>
  </si>
  <si>
    <t>Aceptable</t>
  </si>
  <si>
    <r>
      <t>Tabla 6.</t>
    </r>
    <r>
      <rPr>
        <sz val="12"/>
        <color rgb="FF000000"/>
        <rFont val="Times New Roman"/>
        <family val="1"/>
      </rPr>
      <t xml:space="preserve"> Análisis de escenarios</t>
    </r>
  </si>
  <si>
    <r>
      <t>Figura 1.</t>
    </r>
    <r>
      <rPr>
        <sz val="12"/>
        <color rgb="FF000000"/>
        <rFont val="Times New Roman"/>
        <family val="1"/>
      </rPr>
      <t xml:space="preserve"> Flujograma del proceso productivo de extracción y empacado de polvo edulcorante concentrado de Stevia.</t>
    </r>
  </si>
  <si>
    <t>Nota: El gráfico fue elaborado en Microsoft Visio</t>
  </si>
  <si>
    <r>
      <t>Figura 2.</t>
    </r>
    <r>
      <rPr>
        <sz val="12"/>
        <color rgb="FF000000"/>
        <rFont val="Times New Roman"/>
        <family val="1"/>
      </rPr>
      <t xml:space="preserve"> Distribución del mercado por el volumen de consumo en sobres proyectado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</si>
</sst>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#,###,###,###,##0"/>
    <numFmt numFmtId="165" formatCode="_(* #,##0_);_(* \(#,##0\);_(* &quot;-&quot;??_);_(@_)"/>
    <numFmt numFmtId="166" formatCode="&quot;$&quot;#,##0"/>
    <numFmt numFmtId="167" formatCode="[$$-409]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Times New Roman"/>
      <family val="1"/>
    </font>
    <font>
      <sz val="12"/>
      <color theme="0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b/>
      <sz val="10"/>
      <color theme="1"/>
      <name val="Arial"/>
      <family val="2"/>
    </font>
    <font>
      <b/>
      <sz val="12"/>
      <name val="Times New Roman"/>
      <family val="1"/>
    </font>
    <font>
      <b/>
      <sz val="12"/>
      <color indexed="9"/>
      <name val="Times New Roman"/>
      <family val="1"/>
    </font>
    <font>
      <b/>
      <sz val="14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2" tint="-0.749961851863155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 style="medium">
        <color theme="2" tint="-0.749961851863155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4" borderId="0" xfId="0" applyFill="1"/>
    <xf numFmtId="0" fontId="5" fillId="0" borderId="0" xfId="0" applyFont="1" applyAlignment="1">
      <alignment horizontal="left" vertical="center"/>
    </xf>
    <xf numFmtId="0" fontId="7" fillId="4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9" fillId="4" borderId="0" xfId="0" applyFont="1" applyFill="1"/>
    <xf numFmtId="0" fontId="5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3" xfId="0" applyFont="1" applyBorder="1" applyAlignment="1"/>
    <xf numFmtId="0" fontId="7" fillId="0" borderId="13" xfId="0" applyFont="1" applyBorder="1" applyAlignment="1">
      <alignment horizontal="center"/>
    </xf>
    <xf numFmtId="43" fontId="7" fillId="0" borderId="13" xfId="1" applyFont="1" applyBorder="1" applyAlignment="1">
      <alignment horizontal="right"/>
    </xf>
    <xf numFmtId="0" fontId="7" fillId="0" borderId="14" xfId="0" applyFont="1" applyBorder="1" applyAlignment="1"/>
    <xf numFmtId="0" fontId="7" fillId="0" borderId="14" xfId="0" applyFont="1" applyBorder="1" applyAlignment="1">
      <alignment horizontal="center"/>
    </xf>
    <xf numFmtId="43" fontId="7" fillId="0" borderId="14" xfId="1" applyFont="1" applyBorder="1" applyAlignment="1">
      <alignment horizontal="right"/>
    </xf>
    <xf numFmtId="0" fontId="7" fillId="0" borderId="15" xfId="0" applyFont="1" applyBorder="1" applyAlignment="1"/>
    <xf numFmtId="0" fontId="7" fillId="0" borderId="15" xfId="0" applyFont="1" applyBorder="1" applyAlignment="1">
      <alignment horizontal="center"/>
    </xf>
    <xf numFmtId="43" fontId="7" fillId="0" borderId="15" xfId="1" applyFont="1" applyBorder="1" applyAlignment="1">
      <alignment horizontal="right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8" xfId="0" applyFont="1" applyBorder="1"/>
    <xf numFmtId="0" fontId="9" fillId="5" borderId="8" xfId="0" applyFont="1" applyFill="1" applyBorder="1"/>
    <xf numFmtId="0" fontId="9" fillId="0" borderId="5" xfId="0" applyFont="1" applyBorder="1"/>
    <xf numFmtId="0" fontId="9" fillId="0" borderId="6" xfId="0" applyFont="1" applyBorder="1"/>
    <xf numFmtId="2" fontId="9" fillId="0" borderId="8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164" fontId="9" fillId="5" borderId="8" xfId="0" applyNumberFormat="1" applyFont="1" applyFill="1" applyBorder="1"/>
    <xf numFmtId="2" fontId="9" fillId="5" borderId="8" xfId="0" applyNumberFormat="1" applyFont="1" applyFill="1" applyBorder="1"/>
    <xf numFmtId="0" fontId="8" fillId="0" borderId="0" xfId="0" applyFont="1" applyAlignment="1">
      <alignment horizontal="right"/>
    </xf>
    <xf numFmtId="1" fontId="9" fillId="6" borderId="0" xfId="0" applyNumberFormat="1" applyFont="1" applyFill="1"/>
    <xf numFmtId="0" fontId="13" fillId="0" borderId="0" xfId="0" applyFont="1"/>
    <xf numFmtId="0" fontId="9" fillId="0" borderId="4" xfId="0" applyFont="1" applyBorder="1"/>
    <xf numFmtId="0" fontId="9" fillId="0" borderId="0" xfId="0" applyFont="1" applyBorder="1"/>
    <xf numFmtId="2" fontId="9" fillId="0" borderId="0" xfId="0" applyNumberFormat="1" applyFont="1"/>
    <xf numFmtId="0" fontId="9" fillId="5" borderId="0" xfId="0" applyFont="1" applyFill="1"/>
    <xf numFmtId="0" fontId="9" fillId="6" borderId="0" xfId="0" applyFont="1" applyFill="1"/>
    <xf numFmtId="0" fontId="2" fillId="4" borderId="0" xfId="0" applyFont="1" applyFill="1"/>
    <xf numFmtId="0" fontId="13" fillId="4" borderId="0" xfId="0" applyFont="1" applyFill="1"/>
    <xf numFmtId="0" fontId="6" fillId="7" borderId="0" xfId="0" applyFont="1" applyFill="1" applyBorder="1" applyAlignment="1">
      <alignment horizontal="left" vertical="top"/>
    </xf>
    <xf numFmtId="0" fontId="15" fillId="8" borderId="1" xfId="0" applyFont="1" applyFill="1" applyBorder="1" applyAlignment="1">
      <alignment horizontal="left" vertical="top"/>
    </xf>
    <xf numFmtId="43" fontId="13" fillId="8" borderId="1" xfId="1" applyFont="1" applyFill="1" applyBorder="1" applyAlignment="1">
      <alignment horizontal="left" vertical="top"/>
    </xf>
    <xf numFmtId="43" fontId="15" fillId="8" borderId="1" xfId="1" applyFont="1" applyFill="1" applyBorder="1" applyAlignment="1">
      <alignment horizontal="left" vertical="top"/>
    </xf>
    <xf numFmtId="10" fontId="15" fillId="9" borderId="1" xfId="2" applyNumberFormat="1" applyFont="1" applyFill="1" applyBorder="1" applyAlignment="1">
      <alignment horizontal="left" vertical="center"/>
    </xf>
    <xf numFmtId="10" fontId="15" fillId="9" borderId="1" xfId="2" applyNumberFormat="1" applyFont="1" applyFill="1" applyBorder="1" applyAlignment="1">
      <alignment horizontal="center" vertical="center"/>
    </xf>
    <xf numFmtId="43" fontId="15" fillId="9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/>
    </xf>
    <xf numFmtId="43" fontId="16" fillId="0" borderId="1" xfId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/>
    <xf numFmtId="0" fontId="12" fillId="9" borderId="1" xfId="0" applyFont="1" applyFill="1" applyBorder="1" applyAlignment="1">
      <alignment horizontal="center"/>
    </xf>
    <xf numFmtId="43" fontId="12" fillId="9" borderId="1" xfId="1" applyFont="1" applyFill="1" applyBorder="1" applyAlignment="1">
      <alignment horizontal="right"/>
    </xf>
    <xf numFmtId="43" fontId="14" fillId="9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165" fontId="11" fillId="0" borderId="13" xfId="1" applyNumberFormat="1" applyFont="1" applyBorder="1" applyAlignment="1">
      <alignment vertical="center" wrapText="1"/>
    </xf>
    <xf numFmtId="165" fontId="11" fillId="0" borderId="13" xfId="1" applyNumberFormat="1" applyFont="1" applyBorder="1"/>
    <xf numFmtId="10" fontId="11" fillId="0" borderId="13" xfId="2" applyNumberFormat="1" applyFont="1" applyBorder="1"/>
    <xf numFmtId="165" fontId="11" fillId="0" borderId="14" xfId="0" applyNumberFormat="1" applyFont="1" applyBorder="1"/>
    <xf numFmtId="0" fontId="11" fillId="0" borderId="14" xfId="0" applyFont="1" applyBorder="1" applyAlignment="1">
      <alignment vertical="center" wrapText="1"/>
    </xf>
    <xf numFmtId="165" fontId="11" fillId="0" borderId="14" xfId="1" applyNumberFormat="1" applyFont="1" applyBorder="1"/>
    <xf numFmtId="165" fontId="11" fillId="0" borderId="17" xfId="0" applyNumberFormat="1" applyFont="1" applyBorder="1"/>
    <xf numFmtId="165" fontId="11" fillId="0" borderId="1" xfId="0" applyNumberFormat="1" applyFont="1" applyBorder="1"/>
    <xf numFmtId="10" fontId="11" fillId="0" borderId="0" xfId="2" applyNumberFormat="1" applyFont="1" applyBorder="1"/>
    <xf numFmtId="0" fontId="11" fillId="0" borderId="16" xfId="0" applyFont="1" applyBorder="1" applyAlignment="1">
      <alignment vertical="center" wrapText="1"/>
    </xf>
    <xf numFmtId="165" fontId="11" fillId="0" borderId="16" xfId="1" applyNumberFormat="1" applyFont="1" applyBorder="1"/>
    <xf numFmtId="165" fontId="0" fillId="0" borderId="0" xfId="1" applyNumberFormat="1" applyFont="1"/>
    <xf numFmtId="0" fontId="3" fillId="0" borderId="1" xfId="0" applyFont="1" applyBorder="1"/>
    <xf numFmtId="165" fontId="11" fillId="0" borderId="1" xfId="1" applyNumberFormat="1" applyFont="1" applyBorder="1"/>
    <xf numFmtId="10" fontId="11" fillId="0" borderId="1" xfId="2" applyNumberFormat="1" applyFont="1" applyBorder="1"/>
    <xf numFmtId="10" fontId="11" fillId="0" borderId="1" xfId="0" applyNumberFormat="1" applyFont="1" applyBorder="1"/>
    <xf numFmtId="0" fontId="11" fillId="0" borderId="1" xfId="0" applyFont="1" applyBorder="1"/>
    <xf numFmtId="0" fontId="11" fillId="0" borderId="0" xfId="0" applyFont="1" applyBorder="1"/>
    <xf numFmtId="0" fontId="11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0" fontId="0" fillId="0" borderId="0" xfId="2" applyNumberFormat="1" applyFont="1"/>
    <xf numFmtId="165" fontId="0" fillId="0" borderId="0" xfId="0" applyNumberFormat="1"/>
    <xf numFmtId="0" fontId="11" fillId="4" borderId="0" xfId="0" applyFont="1" applyFill="1"/>
    <xf numFmtId="0" fontId="11" fillId="4" borderId="0" xfId="0" applyFont="1" applyFill="1" applyAlignment="1">
      <alignment horizontal="center" vertical="center" wrapText="1"/>
    </xf>
    <xf numFmtId="0" fontId="9" fillId="0" borderId="13" xfId="0" applyFont="1" applyBorder="1"/>
    <xf numFmtId="0" fontId="9" fillId="0" borderId="14" xfId="0" applyFont="1" applyBorder="1"/>
    <xf numFmtId="0" fontId="9" fillId="0" borderId="16" xfId="0" applyFont="1" applyBorder="1"/>
    <xf numFmtId="0" fontId="15" fillId="9" borderId="1" xfId="0" applyFont="1" applyFill="1" applyBorder="1"/>
    <xf numFmtId="165" fontId="9" fillId="0" borderId="13" xfId="1" applyNumberFormat="1" applyFont="1" applyBorder="1" applyAlignment="1">
      <alignment horizontal="center" vertical="center"/>
    </xf>
    <xf numFmtId="9" fontId="9" fillId="0" borderId="13" xfId="2" applyFont="1" applyFill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5" fontId="9" fillId="0" borderId="14" xfId="1" applyNumberFormat="1" applyFont="1" applyBorder="1" applyAlignment="1">
      <alignment horizontal="center" vertical="center"/>
    </xf>
    <xf numFmtId="165" fontId="9" fillId="0" borderId="16" xfId="1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0" fontId="13" fillId="9" borderId="18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165" fontId="15" fillId="9" borderId="1" xfId="0" applyNumberFormat="1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/>
    </xf>
    <xf numFmtId="166" fontId="19" fillId="10" borderId="1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left" vertical="center" indent="1"/>
    </xf>
    <xf numFmtId="165" fontId="16" fillId="4" borderId="13" xfId="1" applyNumberFormat="1" applyFont="1" applyFill="1" applyBorder="1" applyAlignment="1">
      <alignment horizontal="left" vertical="center" indent="1"/>
    </xf>
    <xf numFmtId="165" fontId="16" fillId="4" borderId="13" xfId="1" applyNumberFormat="1" applyFont="1" applyFill="1" applyBorder="1" applyAlignment="1">
      <alignment vertical="center"/>
    </xf>
    <xf numFmtId="0" fontId="16" fillId="4" borderId="14" xfId="0" applyFont="1" applyFill="1" applyBorder="1" applyAlignment="1">
      <alignment horizontal="left" vertical="center" indent="1"/>
    </xf>
    <xf numFmtId="165" fontId="16" fillId="4" borderId="14" xfId="1" applyNumberFormat="1" applyFont="1" applyFill="1" applyBorder="1" applyAlignment="1">
      <alignment horizontal="left" vertical="center" indent="1"/>
    </xf>
    <xf numFmtId="165" fontId="16" fillId="4" borderId="14" xfId="1" applyNumberFormat="1" applyFont="1" applyFill="1" applyBorder="1" applyAlignment="1">
      <alignment vertical="center"/>
    </xf>
    <xf numFmtId="43" fontId="18" fillId="4" borderId="1" xfId="1" applyFont="1" applyFill="1" applyBorder="1" applyAlignment="1">
      <alignment horizontal="center" vertical="center"/>
    </xf>
    <xf numFmtId="165" fontId="18" fillId="4" borderId="1" xfId="1" applyNumberFormat="1" applyFont="1" applyFill="1" applyBorder="1" applyAlignment="1">
      <alignment horizontal="center" vertical="center"/>
    </xf>
    <xf numFmtId="165" fontId="18" fillId="4" borderId="1" xfId="1" applyNumberFormat="1" applyFont="1" applyFill="1" applyBorder="1" applyAlignment="1">
      <alignment vertical="center"/>
    </xf>
    <xf numFmtId="0" fontId="18" fillId="4" borderId="14" xfId="0" applyFont="1" applyFill="1" applyBorder="1" applyAlignment="1">
      <alignment horizontal="center" vertical="center"/>
    </xf>
    <xf numFmtId="165" fontId="18" fillId="4" borderId="14" xfId="1" applyNumberFormat="1" applyFont="1" applyFill="1" applyBorder="1" applyAlignment="1">
      <alignment vertical="center"/>
    </xf>
    <xf numFmtId="165" fontId="18" fillId="4" borderId="14" xfId="1" applyNumberFormat="1" applyFont="1" applyFill="1" applyBorder="1" applyAlignment="1">
      <alignment horizontal="center" vertical="center"/>
    </xf>
    <xf numFmtId="0" fontId="18" fillId="4" borderId="1" xfId="4" applyFont="1" applyFill="1" applyBorder="1" applyAlignment="1">
      <alignment horizontal="center" vertical="center"/>
    </xf>
    <xf numFmtId="10" fontId="19" fillId="10" borderId="1" xfId="2" applyNumberFormat="1" applyFont="1" applyFill="1" applyBorder="1" applyAlignment="1">
      <alignment horizontal="center" vertical="center"/>
    </xf>
    <xf numFmtId="165" fontId="19" fillId="10" borderId="1" xfId="1" applyNumberFormat="1" applyFont="1" applyFill="1" applyBorder="1" applyAlignment="1">
      <alignment horizontal="center" vertical="center"/>
    </xf>
    <xf numFmtId="0" fontId="18" fillId="4" borderId="23" xfId="4" applyFont="1" applyFill="1" applyBorder="1" applyAlignment="1">
      <alignment horizontal="center" vertical="center"/>
    </xf>
    <xf numFmtId="165" fontId="18" fillId="4" borderId="23" xfId="1" applyNumberFormat="1" applyFont="1" applyFill="1" applyBorder="1" applyAlignment="1">
      <alignment horizontal="center" vertical="center"/>
    </xf>
    <xf numFmtId="165" fontId="18" fillId="4" borderId="23" xfId="1" applyNumberFormat="1" applyFont="1" applyFill="1" applyBorder="1" applyAlignment="1">
      <alignment vertical="center"/>
    </xf>
    <xf numFmtId="10" fontId="19" fillId="11" borderId="1" xfId="2" applyNumberFormat="1" applyFont="1" applyFill="1" applyBorder="1" applyAlignment="1">
      <alignment horizontal="center" vertical="center"/>
    </xf>
    <xf numFmtId="165" fontId="19" fillId="11" borderId="1" xfId="1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10" fontId="15" fillId="9" borderId="1" xfId="5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center" vertical="center"/>
    </xf>
    <xf numFmtId="10" fontId="16" fillId="0" borderId="13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67" fontId="9" fillId="0" borderId="14" xfId="0" applyNumberFormat="1" applyFont="1" applyFill="1" applyBorder="1" applyAlignment="1">
      <alignment horizontal="center" vertical="center" wrapText="1"/>
    </xf>
    <xf numFmtId="10" fontId="16" fillId="0" borderId="14" xfId="0" applyNumberFormat="1" applyFont="1" applyFill="1" applyBorder="1" applyAlignment="1">
      <alignment horizontal="center" vertical="center"/>
    </xf>
    <xf numFmtId="10" fontId="9" fillId="0" borderId="14" xfId="0" applyNumberFormat="1" applyFont="1" applyFill="1" applyBorder="1" applyAlignment="1">
      <alignment horizontal="center" vertical="center" wrapText="1"/>
    </xf>
    <xf numFmtId="10" fontId="15" fillId="3" borderId="1" xfId="5" applyNumberFormat="1" applyFont="1" applyFill="1" applyBorder="1" applyAlignment="1">
      <alignment horizontal="center" vertical="center"/>
    </xf>
    <xf numFmtId="0" fontId="20" fillId="0" borderId="0" xfId="0" applyFont="1"/>
    <xf numFmtId="0" fontId="4" fillId="7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10" fontId="15" fillId="3" borderId="24" xfId="5" applyNumberFormat="1" applyFont="1" applyFill="1" applyBorder="1" applyAlignment="1">
      <alignment horizontal="center" vertical="center"/>
    </xf>
    <xf numFmtId="10" fontId="15" fillId="3" borderId="18" xfId="5" applyNumberFormat="1" applyFont="1" applyFill="1" applyBorder="1" applyAlignment="1">
      <alignment horizontal="center" vertical="center"/>
    </xf>
    <xf numFmtId="10" fontId="15" fillId="3" borderId="19" xfId="5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3" xfId="4"/>
    <cellStyle name="Porcentaje" xfId="2" builtinId="5"/>
    <cellStyle name="Porcentaj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'Figura 2 '!$B$42:$B$48</c:f>
              <c:strCache>
                <c:ptCount val="7"/>
                <c:pt idx="0">
                  <c:v>Azúcar Valdez Light</c:v>
                </c:pt>
                <c:pt idx="1">
                  <c:v>Dulce Gota</c:v>
                </c:pt>
                <c:pt idx="2">
                  <c:v>Equal</c:v>
                </c:pt>
                <c:pt idx="3">
                  <c:v>Splenda</c:v>
                </c:pt>
                <c:pt idx="4">
                  <c:v>Stevia Life</c:v>
                </c:pt>
                <c:pt idx="5">
                  <c:v>Sweet’N Low</c:v>
                </c:pt>
                <c:pt idx="6">
                  <c:v>Otro</c:v>
                </c:pt>
              </c:strCache>
            </c:strRef>
          </c:cat>
          <c:val>
            <c:numRef>
              <c:f>'Figura 2 '!$G$42:$G$48</c:f>
              <c:numCache>
                <c:formatCode>0.00%</c:formatCode>
                <c:ptCount val="7"/>
                <c:pt idx="0">
                  <c:v>6.9284528352652142E-2</c:v>
                </c:pt>
                <c:pt idx="1">
                  <c:v>8.2406114840227127E-3</c:v>
                </c:pt>
                <c:pt idx="2">
                  <c:v>9.419962003976122E-2</c:v>
                </c:pt>
                <c:pt idx="3">
                  <c:v>0.39599981627913117</c:v>
                </c:pt>
                <c:pt idx="4">
                  <c:v>0.3721170573057439</c:v>
                </c:pt>
                <c:pt idx="5">
                  <c:v>5.8725198993768615E-2</c:v>
                </c:pt>
                <c:pt idx="6">
                  <c:v>1.4331675449203649E-3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73000896"/>
        <c:axId val="672998176"/>
      </c:barChart>
      <c:lineChart>
        <c:grouping val="standard"/>
        <c:varyColors val="0"/>
        <c:ser>
          <c:idx val="1"/>
          <c:order val="1"/>
          <c:spPr>
            <a:ln w="3175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noFill/>
                <a:round/>
              </a:ln>
              <a:effectLst/>
            </c:spPr>
          </c:dPt>
          <c:dPt>
            <c:idx val="1"/>
            <c:marker>
              <c:symbol val="none"/>
            </c:marker>
            <c:bubble3D val="0"/>
            <c:spPr>
              <a:ln w="31750" cap="rnd">
                <a:noFill/>
                <a:round/>
              </a:ln>
              <a:effectLst/>
            </c:spPr>
          </c:dPt>
          <c:dPt>
            <c:idx val="2"/>
            <c:marker>
              <c:symbol val="none"/>
            </c:marker>
            <c:bubble3D val="0"/>
            <c:spPr>
              <a:ln w="31750" cap="rnd">
                <a:noFill/>
                <a:round/>
              </a:ln>
              <a:effectLst/>
            </c:spPr>
          </c:dPt>
          <c:dPt>
            <c:idx val="3"/>
            <c:marker>
              <c:symbol val="none"/>
            </c:marker>
            <c:bubble3D val="0"/>
            <c:spPr>
              <a:ln w="3175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31750" cap="rnd">
                <a:noFill/>
                <a:round/>
              </a:ln>
              <a:effectLst/>
            </c:spPr>
          </c:dPt>
          <c:dPt>
            <c:idx val="5"/>
            <c:marker>
              <c:symbol val="none"/>
            </c:marker>
            <c:bubble3D val="0"/>
            <c:spPr>
              <a:ln w="3175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31750" cap="rnd">
                <a:noFill/>
                <a:round/>
              </a:ln>
              <a:effectLst/>
            </c:spPr>
          </c:dPt>
          <c:cat>
            <c:strRef>
              <c:f>'Figura 2 '!$B$42:$B$48</c:f>
              <c:strCache>
                <c:ptCount val="7"/>
                <c:pt idx="0">
                  <c:v>Azúcar Valdez Light</c:v>
                </c:pt>
                <c:pt idx="1">
                  <c:v>Dulce Gota</c:v>
                </c:pt>
                <c:pt idx="2">
                  <c:v>Equal</c:v>
                </c:pt>
                <c:pt idx="3">
                  <c:v>Splenda</c:v>
                </c:pt>
                <c:pt idx="4">
                  <c:v>Stevia Life</c:v>
                </c:pt>
                <c:pt idx="5">
                  <c:v>Sweet’N Low</c:v>
                </c:pt>
                <c:pt idx="6">
                  <c:v>Otro</c:v>
                </c:pt>
              </c:strCache>
            </c:strRef>
          </c:cat>
          <c:val>
            <c:numRef>
              <c:f>'Figura 2 '!$F$42:$F$48</c:f>
              <c:numCache>
                <c:formatCode>_(* #,##0_);_(* \(#,##0\);_(* "-"??_);_(@_)</c:formatCode>
                <c:ptCount val="7"/>
                <c:pt idx="0">
                  <c:v>657267.16666666674</c:v>
                </c:pt>
                <c:pt idx="1">
                  <c:v>78174.5</c:v>
                </c:pt>
                <c:pt idx="2">
                  <c:v>893624</c:v>
                </c:pt>
                <c:pt idx="3">
                  <c:v>3756649.333333334</c:v>
                </c:pt>
                <c:pt idx="4">
                  <c:v>3530085.7166666659</c:v>
                </c:pt>
                <c:pt idx="5">
                  <c:v>557096.16666666663</c:v>
                </c:pt>
                <c:pt idx="6">
                  <c:v>13595.733333333334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006880"/>
        <c:axId val="672996544"/>
      </c:lineChart>
      <c:catAx>
        <c:axId val="673000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Marcas</a:t>
                </a:r>
                <a:r>
                  <a:rPr lang="es-EC" baseline="0"/>
                  <a:t> de endulzantes alternativos</a:t>
                </a:r>
                <a:endParaRPr lang="es-EC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72998176"/>
        <c:crosses val="autoZero"/>
        <c:auto val="1"/>
        <c:lblAlgn val="ctr"/>
        <c:lblOffset val="100"/>
        <c:noMultiLvlLbl val="0"/>
      </c:catAx>
      <c:valAx>
        <c:axId val="6729981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 participación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73000896"/>
        <c:crosses val="autoZero"/>
        <c:crossBetween val="between"/>
      </c:valAx>
      <c:valAx>
        <c:axId val="6729965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Consumo mensual </a:t>
                </a:r>
                <a:r>
                  <a:rPr lang="es-EC" baseline="0"/>
                  <a:t> en sobres proyectado</a:t>
                </a:r>
                <a:endParaRPr lang="es-EC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73006880"/>
        <c:crosses val="max"/>
        <c:crossBetween val="between"/>
      </c:valAx>
      <c:catAx>
        <c:axId val="67300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996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160020</xdr:colOff>
      <xdr:row>4</xdr:row>
      <xdr:rowOff>76200</xdr:rowOff>
    </xdr:from>
    <xdr:to>
      <xdr:col>10</xdr:col>
      <xdr:colOff>434340</xdr:colOff>
      <xdr:row>22</xdr:row>
      <xdr:rowOff>144780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" y="822960"/>
          <a:ext cx="6614160" cy="3360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5</xdr:row>
      <xdr:rowOff>7620</xdr:rowOff>
    </xdr:from>
    <xdr:to>
      <xdr:col>6</xdr:col>
      <xdr:colOff>586740</xdr:colOff>
      <xdr:row>24</xdr:row>
      <xdr:rowOff>53340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consola1\BancoSolidario\02%20TESIS\Varios\AreasSEPTIEMBRE00_DOLAR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PROYECTO%20FINANWARE/BASE%20CARTERA%20CONTROL%20FINANC/Proyecci&#243;n/WorKSheet_2010_V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REZW/Configuraci&#243;n%20local/Archivos%20temporales%20de%20Internet/OLK5/monitoreo%20Banco%20Solidar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P9SIGCONSOLA\BancoSolidario\DOCUME~1\ANDRAD~1.SOL\CONFIG~1\Temp\Formato%20Solicitud%20de%20Pr&#233;stamo%20(revisado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2008\Escenarios_Finales\WorK_Sheet_2008EscInt_v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P9SIGCONSOLA\BancoSolidario\01%20PROYECTO%20FINANWARE\05%20PEDIDOS\perez%20wachinton\BALANCE%20OCT06%20-%20NOV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Local/Microsoft/Windows/Temporary%20Internet%20Files/Content.Outlook/F7JY8KWW/ANALISIS%20ESTUDIO%20DE%20MERCADO%20OFICINA%20ZARUMA/DATOS%20FUENTE/ANALISIS%20BALANCE%20PRONOSTICO%20ESTADOS%20FINANCIEROS%20ZARUM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2008_ISSUES\Evaluaci&#243;n_Proyectos\Evaluaci&#243;n_ParqueCalifornia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ionador"/>
      <sheetName val="SEPBC"/>
      <sheetName val="ESTRUCTURA PATRIMONIO"/>
      <sheetName val="PATTECBANCAS"/>
      <sheetName val="PAT.TECNICO"/>
      <sheetName val="PAT.TECNICO1"/>
      <sheetName val="datos"/>
      <sheetName val="PATTEC"/>
      <sheetName val="TRANFERENCIAS"/>
      <sheetName val="Balance"/>
      <sheetName val="Balance_DOLAR"/>
      <sheetName val="BRECHA SEPTIEMBRE"/>
      <sheetName val="INDICES"/>
      <sheetName val="RESUMEN SEPTIEMBRE"/>
      <sheetName val="FINANCINVER"/>
      <sheetName val="TASA POOL"/>
      <sheetName val="COMISIONES"/>
      <sheetName val="Encaje - Ind Liquidez"/>
      <sheetName val="POOL_BANCAS"/>
      <sheetName val="COSTO_FIJO"/>
      <sheetName val="TC"/>
      <sheetName val="WACC"/>
      <sheetName val="Comprobacion"/>
      <sheetName val="Módulo1"/>
      <sheetName val="Módulo2"/>
      <sheetName val="Módulo3"/>
      <sheetName val="Módulo4"/>
      <sheetName val="Módulo5"/>
      <sheetName val="Td L.Cred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B  A  L  A  N  C  E     G  E  N  E  R  A  L</v>
          </cell>
        </row>
        <row r="2">
          <cell r="A2" t="str">
            <v>A  L     3 0   D E  S E P T I E M B R E   D E L       2 0 0 0</v>
          </cell>
        </row>
        <row r="3">
          <cell r="A3" t="str">
            <v>B  A  N  C  O     D  E  L     P  I  C  H  I  N  C  H  A     C  . A  .</v>
          </cell>
        </row>
        <row r="4">
          <cell r="A4" t="str">
            <v>CUENTAS</v>
          </cell>
          <cell r="C4" t="str">
            <v>CONSOLIDADO</v>
          </cell>
          <cell r="F4" t="str">
            <v>CORPORATIVO</v>
          </cell>
          <cell r="I4" t="str">
            <v>EMPRESARIAL</v>
          </cell>
          <cell r="L4" t="str">
            <v>PERSONAL</v>
          </cell>
          <cell r="O4" t="str">
            <v>TESORERIA</v>
          </cell>
          <cell r="U4" t="str">
            <v>AD CENTRAL</v>
          </cell>
          <cell r="X4" t="str">
            <v>CENTRO INVERSIONES</v>
          </cell>
        </row>
        <row r="5">
          <cell r="B5" t="str">
            <v>SUCRES</v>
          </cell>
          <cell r="C5" t="str">
            <v>DOLARES</v>
          </cell>
          <cell r="D5" t="str">
            <v>TOTAL</v>
          </cell>
          <cell r="E5" t="str">
            <v>SUCRES</v>
          </cell>
          <cell r="F5" t="str">
            <v>DOLARES</v>
          </cell>
          <cell r="G5" t="str">
            <v>TOTAL</v>
          </cell>
          <cell r="H5" t="str">
            <v>SUCRES</v>
          </cell>
          <cell r="I5" t="str">
            <v>DOLARES</v>
          </cell>
          <cell r="J5" t="str">
            <v xml:space="preserve">TOTAL </v>
          </cell>
          <cell r="K5" t="str">
            <v>SUCRES</v>
          </cell>
          <cell r="L5" t="str">
            <v>DOLARES</v>
          </cell>
          <cell r="M5" t="str">
            <v>TOTAL</v>
          </cell>
          <cell r="N5" t="str">
            <v>SUCRES</v>
          </cell>
          <cell r="O5" t="str">
            <v>DOLARES</v>
          </cell>
          <cell r="P5" t="str">
            <v>TOTAL</v>
          </cell>
          <cell r="Q5" t="str">
            <v>SUCRES</v>
          </cell>
          <cell r="R5" t="str">
            <v>DÓLARES</v>
          </cell>
          <cell r="S5" t="str">
            <v>TOTAL</v>
          </cell>
          <cell r="T5" t="str">
            <v>SUCRES</v>
          </cell>
          <cell r="U5" t="str">
            <v>DOLARES</v>
          </cell>
          <cell r="V5" t="str">
            <v>TOTAL</v>
          </cell>
          <cell r="W5" t="str">
            <v>SUCRES</v>
          </cell>
          <cell r="X5" t="str">
            <v>DOLARES</v>
          </cell>
          <cell r="Y5" t="str">
            <v>TOTAL</v>
          </cell>
        </row>
        <row r="8">
          <cell r="A8" t="str">
            <v>ACTIVOS</v>
          </cell>
          <cell r="B8">
            <v>3.0999999999999995E-37</v>
          </cell>
          <cell r="C8">
            <v>728963726.89900017</v>
          </cell>
          <cell r="D8">
            <v>728963726.89900017</v>
          </cell>
          <cell r="E8">
            <v>6.5608205245573208E-38</v>
          </cell>
          <cell r="F8">
            <v>198495670.4813472</v>
          </cell>
          <cell r="G8">
            <v>198495670.4813472</v>
          </cell>
          <cell r="H8">
            <v>2.806719742730541E-38</v>
          </cell>
          <cell r="I8">
            <v>56952536.664200306</v>
          </cell>
          <cell r="J8">
            <v>56952536.664200306</v>
          </cell>
          <cell r="K8">
            <v>1.106476222468302E-37</v>
          </cell>
          <cell r="L8">
            <v>312759412.34924167</v>
          </cell>
          <cell r="M8">
            <v>312759412.34924167</v>
          </cell>
          <cell r="N8">
            <v>1.1999999999999997E-37</v>
          </cell>
          <cell r="O8">
            <v>95931614.607006088</v>
          </cell>
          <cell r="P8">
            <v>95931614.607006088</v>
          </cell>
          <cell r="T8">
            <v>2.4585154726805772E-38</v>
          </cell>
          <cell r="U8">
            <v>119755559.05240247</v>
          </cell>
          <cell r="V8">
            <v>119755559.05240247</v>
          </cell>
          <cell r="W8">
            <v>9.9999999999999996E-39</v>
          </cell>
          <cell r="X8">
            <v>88916472.761161178</v>
          </cell>
          <cell r="Y8">
            <v>88916472.761161178</v>
          </cell>
        </row>
        <row r="9">
          <cell r="A9">
            <v>11</v>
          </cell>
          <cell r="B9">
            <v>7.9999999999999976E-38</v>
          </cell>
          <cell r="C9">
            <v>131597167.74133329</v>
          </cell>
          <cell r="D9">
            <v>131597167.74133329</v>
          </cell>
          <cell r="E9">
            <v>1.070588702906836E-38</v>
          </cell>
          <cell r="F9">
            <v>9369061.1819515862</v>
          </cell>
          <cell r="G9">
            <v>9369061.1819515862</v>
          </cell>
          <cell r="H9">
            <v>1.460916017862033E-38</v>
          </cell>
          <cell r="I9">
            <v>7903580.5666069984</v>
          </cell>
          <cell r="J9">
            <v>7903580.5666069984</v>
          </cell>
          <cell r="K9">
            <v>1.4684952792311311E-38</v>
          </cell>
          <cell r="L9">
            <v>42106800.440116048</v>
          </cell>
          <cell r="M9">
            <v>42106800.440116048</v>
          </cell>
          <cell r="N9">
            <v>3.9999999999999998E-38</v>
          </cell>
          <cell r="O9">
            <v>72217725.552658662</v>
          </cell>
          <cell r="P9">
            <v>72217725.552658662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A10">
            <v>12</v>
          </cell>
          <cell r="B10">
            <v>9.9999999999999996E-39</v>
          </cell>
          <cell r="C10">
            <v>313000</v>
          </cell>
          <cell r="D10">
            <v>313000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9.9999999999999996E-39</v>
          </cell>
          <cell r="O10">
            <v>313000</v>
          </cell>
          <cell r="P10">
            <v>313000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A11">
            <v>13</v>
          </cell>
          <cell r="B11">
            <v>6.9999999999999982E-38</v>
          </cell>
          <cell r="C11">
            <v>120904210.0780001</v>
          </cell>
          <cell r="D11">
            <v>120904210.0780001</v>
          </cell>
          <cell r="E11">
            <v>0</v>
          </cell>
          <cell r="F11">
            <v>10344791.562825125</v>
          </cell>
          <cell r="G11">
            <v>10344791.562825125</v>
          </cell>
          <cell r="H11">
            <v>0</v>
          </cell>
          <cell r="I11">
            <v>6404231.6763106333</v>
          </cell>
          <cell r="J11">
            <v>6404231.6763106333</v>
          </cell>
          <cell r="K11">
            <v>0</v>
          </cell>
          <cell r="L11">
            <v>26924112.034918837</v>
          </cell>
          <cell r="M11">
            <v>26924112.034918837</v>
          </cell>
          <cell r="N11">
            <v>6.9999999999999982E-38</v>
          </cell>
          <cell r="O11">
            <v>20974657.565379459</v>
          </cell>
          <cell r="P11">
            <v>20974657.565379459</v>
          </cell>
          <cell r="T11">
            <v>0</v>
          </cell>
          <cell r="U11">
            <v>45817915.897834882</v>
          </cell>
          <cell r="V11">
            <v>45817915.897834882</v>
          </cell>
          <cell r="W11">
            <v>0</v>
          </cell>
          <cell r="X11">
            <v>10438501.340731176</v>
          </cell>
          <cell r="Y11">
            <v>10438501.340731176</v>
          </cell>
        </row>
        <row r="12">
          <cell r="A12">
            <v>14</v>
          </cell>
          <cell r="B12">
            <v>9.9999999999999965E-38</v>
          </cell>
          <cell r="C12">
            <v>252753644.50700009</v>
          </cell>
          <cell r="D12">
            <v>252753644.50700009</v>
          </cell>
          <cell r="E12">
            <v>5.0071020589541097E-38</v>
          </cell>
          <cell r="F12">
            <v>155550555.73973396</v>
          </cell>
          <cell r="G12">
            <v>155550555.73973396</v>
          </cell>
          <cell r="H12">
            <v>1.2696197652570768E-38</v>
          </cell>
          <cell r="I12">
            <v>35825193.17466411</v>
          </cell>
          <cell r="J12">
            <v>35825193.17466411</v>
          </cell>
          <cell r="K12">
            <v>1.7232781757888145E-38</v>
          </cell>
          <cell r="L12">
            <v>61146354.192602135</v>
          </cell>
          <cell r="M12">
            <v>61146354.192602135</v>
          </cell>
          <cell r="N12">
            <v>0</v>
          </cell>
          <cell r="O12">
            <v>0</v>
          </cell>
          <cell r="P12">
            <v>0</v>
          </cell>
          <cell r="T12">
            <v>9.9999999999999996E-39</v>
          </cell>
          <cell r="U12">
            <v>231541.4</v>
          </cell>
          <cell r="V12">
            <v>231541.4</v>
          </cell>
          <cell r="W12">
            <v>0</v>
          </cell>
          <cell r="X12">
            <v>0</v>
          </cell>
          <cell r="Y12">
            <v>0</v>
          </cell>
        </row>
        <row r="13">
          <cell r="A13">
            <v>1401</v>
          </cell>
          <cell r="B13">
            <v>6.9999999999999982E-38</v>
          </cell>
          <cell r="C13">
            <v>236394608.16700014</v>
          </cell>
          <cell r="D13">
            <v>236394608.16700014</v>
          </cell>
          <cell r="E13">
            <v>4.0305316047639324E-38</v>
          </cell>
          <cell r="F13">
            <v>143703871.80067647</v>
          </cell>
          <cell r="G13">
            <v>143703871.80067647</v>
          </cell>
          <cell r="H13">
            <v>1.2487795070972809E-38</v>
          </cell>
          <cell r="I13">
            <v>33412921.343135446</v>
          </cell>
          <cell r="J13">
            <v>33412921.343135446</v>
          </cell>
          <cell r="K13">
            <v>1.7206888881387874E-38</v>
          </cell>
          <cell r="L13">
            <v>59277815.023188256</v>
          </cell>
          <cell r="M13">
            <v>59277815.023188256</v>
          </cell>
          <cell r="N13">
            <v>0</v>
          </cell>
          <cell r="O13">
            <v>0</v>
          </cell>
          <cell r="P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A14">
            <v>1402</v>
          </cell>
          <cell r="B14">
            <v>9.9999999999999996E-39</v>
          </cell>
          <cell r="C14">
            <v>46587613.793333389</v>
          </cell>
          <cell r="D14">
            <v>46587613.793333389</v>
          </cell>
          <cell r="E14">
            <v>0</v>
          </cell>
          <cell r="F14">
            <v>34141248.270211078</v>
          </cell>
          <cell r="G14">
            <v>34141248.270211078</v>
          </cell>
          <cell r="H14">
            <v>0</v>
          </cell>
          <cell r="I14">
            <v>5464153.0399404773</v>
          </cell>
          <cell r="J14">
            <v>5464153.0399404773</v>
          </cell>
          <cell r="K14">
            <v>0</v>
          </cell>
          <cell r="L14">
            <v>6982212.4831818352</v>
          </cell>
          <cell r="M14">
            <v>6982212.4831818352</v>
          </cell>
          <cell r="N14">
            <v>0</v>
          </cell>
          <cell r="O14">
            <v>0</v>
          </cell>
          <cell r="P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A15">
            <v>1403</v>
          </cell>
          <cell r="B15">
            <v>9.9999999999999996E-39</v>
          </cell>
          <cell r="C15">
            <v>10243016.425333334</v>
          </cell>
          <cell r="D15">
            <v>10243016.425333334</v>
          </cell>
          <cell r="E15">
            <v>9.7657045419017697E-39</v>
          </cell>
          <cell r="F15">
            <v>7984258.9830275429</v>
          </cell>
          <cell r="G15">
            <v>7984258.9830275429</v>
          </cell>
          <cell r="H15">
            <v>2.0840258159795821E-40</v>
          </cell>
          <cell r="I15">
            <v>1698280.398188029</v>
          </cell>
          <cell r="J15">
            <v>1698280.398188029</v>
          </cell>
          <cell r="K15">
            <v>2.5892876500271122E-41</v>
          </cell>
          <cell r="L15">
            <v>560477.04411776352</v>
          </cell>
          <cell r="M15">
            <v>560477.04411776352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A16">
            <v>1405</v>
          </cell>
          <cell r="B16">
            <v>9.9999999999999996E-39</v>
          </cell>
          <cell r="C16">
            <v>20138433.401666664</v>
          </cell>
          <cell r="D16">
            <v>20138433.401666664</v>
          </cell>
          <cell r="E16">
            <v>0</v>
          </cell>
          <cell r="F16">
            <v>9656065.1639085934</v>
          </cell>
          <cell r="G16">
            <v>9656065.1639085934</v>
          </cell>
          <cell r="H16">
            <v>0</v>
          </cell>
          <cell r="I16">
            <v>2632031.8571864893</v>
          </cell>
          <cell r="J16">
            <v>2632031.8571864893</v>
          </cell>
          <cell r="K16">
            <v>0</v>
          </cell>
          <cell r="L16">
            <v>7850336.3805715805</v>
          </cell>
          <cell r="M16">
            <v>7850336.3805715805</v>
          </cell>
          <cell r="N16">
            <v>0</v>
          </cell>
          <cell r="O16">
            <v>0</v>
          </cell>
          <cell r="P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A17">
            <v>1499</v>
          </cell>
          <cell r="B17">
            <v>9.9999999999999996E-39</v>
          </cell>
          <cell r="C17">
            <v>-60841568.680333361</v>
          </cell>
          <cell r="D17">
            <v>-60841568.680333361</v>
          </cell>
          <cell r="E17">
            <v>0</v>
          </cell>
          <cell r="F17">
            <v>-39934888.478089727</v>
          </cell>
          <cell r="G17">
            <v>-39934888.478089727</v>
          </cell>
          <cell r="H17">
            <v>0</v>
          </cell>
          <cell r="I17">
            <v>-7382193.4637863375</v>
          </cell>
          <cell r="J17">
            <v>-7382193.4637863375</v>
          </cell>
          <cell r="K17">
            <v>0</v>
          </cell>
          <cell r="L17">
            <v>-13524486.738457298</v>
          </cell>
          <cell r="M17">
            <v>-13524486.738457298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A18">
            <v>15</v>
          </cell>
          <cell r="B18">
            <v>9.9999999999999996E-39</v>
          </cell>
          <cell r="C18">
            <v>501457.43866666633</v>
          </cell>
          <cell r="D18">
            <v>501457.43866666633</v>
          </cell>
          <cell r="E18">
            <v>4.8312976269637497E-39</v>
          </cell>
          <cell r="F18">
            <v>441202.07028511271</v>
          </cell>
          <cell r="G18">
            <v>441202.07028511271</v>
          </cell>
          <cell r="H18">
            <v>7.6183959611430979E-40</v>
          </cell>
          <cell r="I18">
            <v>32216.419577419561</v>
          </cell>
          <cell r="J18">
            <v>32216.419577419561</v>
          </cell>
          <cell r="K18">
            <v>4.4068627769219411E-39</v>
          </cell>
          <cell r="L18">
            <v>28038.948804134085</v>
          </cell>
          <cell r="M18">
            <v>28038.948804134085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A19">
            <v>16</v>
          </cell>
          <cell r="B19">
            <v>0</v>
          </cell>
          <cell r="C19">
            <v>18580158.719000001</v>
          </cell>
          <cell r="D19">
            <v>18580158.719000001</v>
          </cell>
          <cell r="E19">
            <v>0</v>
          </cell>
          <cell r="F19">
            <v>4269022.8906727927</v>
          </cell>
          <cell r="G19">
            <v>4269022.8906727927</v>
          </cell>
          <cell r="H19">
            <v>0</v>
          </cell>
          <cell r="I19">
            <v>1895651.5080163314</v>
          </cell>
          <cell r="J19">
            <v>1895651.5080163314</v>
          </cell>
          <cell r="K19">
            <v>0</v>
          </cell>
          <cell r="L19">
            <v>3843611.9754235903</v>
          </cell>
          <cell r="M19">
            <v>3843611.9754235903</v>
          </cell>
          <cell r="N19">
            <v>0</v>
          </cell>
          <cell r="O19">
            <v>1701499.822248538</v>
          </cell>
          <cell r="P19">
            <v>1701499.822248538</v>
          </cell>
          <cell r="T19">
            <v>0</v>
          </cell>
          <cell r="U19">
            <v>6870372.5226387456</v>
          </cell>
          <cell r="V19">
            <v>6870372.5226387456</v>
          </cell>
          <cell r="W19">
            <v>0</v>
          </cell>
          <cell r="X19">
            <v>0</v>
          </cell>
          <cell r="Y19">
            <v>0</v>
          </cell>
        </row>
        <row r="20">
          <cell r="A20">
            <v>17</v>
          </cell>
          <cell r="B20">
            <v>0</v>
          </cell>
          <cell r="C20">
            <v>12296477.336666666</v>
          </cell>
          <cell r="D20">
            <v>12296477.336666666</v>
          </cell>
          <cell r="E20">
            <v>0</v>
          </cell>
          <cell r="F20">
            <v>11869253.935711389</v>
          </cell>
          <cell r="G20">
            <v>11869253.935711389</v>
          </cell>
          <cell r="H20">
            <v>0</v>
          </cell>
          <cell r="I20">
            <v>35477.278065958402</v>
          </cell>
          <cell r="J20">
            <v>35477.278065958402</v>
          </cell>
          <cell r="K20">
            <v>0</v>
          </cell>
          <cell r="L20">
            <v>391746.12288931926</v>
          </cell>
          <cell r="M20">
            <v>391746.12288931926</v>
          </cell>
          <cell r="N20">
            <v>0</v>
          </cell>
          <cell r="O20">
            <v>0</v>
          </cell>
          <cell r="P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>
            <v>18</v>
          </cell>
          <cell r="B21">
            <v>0</v>
          </cell>
          <cell r="C21">
            <v>53749811.25</v>
          </cell>
          <cell r="D21">
            <v>53749811.25</v>
          </cell>
          <cell r="E21">
            <v>0</v>
          </cell>
          <cell r="F21">
            <v>2102597.8268537074</v>
          </cell>
          <cell r="G21">
            <v>2102597.8268537074</v>
          </cell>
          <cell r="H21">
            <v>0</v>
          </cell>
          <cell r="I21">
            <v>3673083.2938376754</v>
          </cell>
          <cell r="J21">
            <v>3673083.2938376754</v>
          </cell>
          <cell r="K21">
            <v>0</v>
          </cell>
          <cell r="L21">
            <v>31224439.449198399</v>
          </cell>
          <cell r="M21">
            <v>31224439.449198399</v>
          </cell>
          <cell r="N21">
            <v>0</v>
          </cell>
          <cell r="O21">
            <v>309680.77623997995</v>
          </cell>
          <cell r="P21">
            <v>309680.77623997995</v>
          </cell>
          <cell r="T21">
            <v>0</v>
          </cell>
          <cell r="U21">
            <v>16440009.90387024</v>
          </cell>
          <cell r="V21">
            <v>16440009.90387024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19</v>
          </cell>
          <cell r="B22">
            <v>3.9999999999999998E-38</v>
          </cell>
          <cell r="C22">
            <v>138267799.82833341</v>
          </cell>
          <cell r="D22">
            <v>138267799.82833341</v>
          </cell>
          <cell r="E22">
            <v>0</v>
          </cell>
          <cell r="F22">
            <v>4549185.2733135214</v>
          </cell>
          <cell r="G22">
            <v>4549185.2733135214</v>
          </cell>
          <cell r="H22">
            <v>0</v>
          </cell>
          <cell r="I22">
            <v>1183102.7471211869</v>
          </cell>
          <cell r="J22">
            <v>1183102.7471211869</v>
          </cell>
          <cell r="K22">
            <v>7.4323024919708804E-38</v>
          </cell>
          <cell r="L22">
            <v>147094309.1852892</v>
          </cell>
          <cell r="M22">
            <v>147094309.1852892</v>
          </cell>
          <cell r="N22">
            <v>0</v>
          </cell>
          <cell r="O22">
            <v>415050.89047945361</v>
          </cell>
          <cell r="P22">
            <v>415050.89047945361</v>
          </cell>
          <cell r="T22">
            <v>1.4585154726805773E-38</v>
          </cell>
          <cell r="U22">
            <v>50395719.328058593</v>
          </cell>
          <cell r="V22">
            <v>50395719.328058593</v>
          </cell>
          <cell r="W22">
            <v>9.9999999999999996E-39</v>
          </cell>
          <cell r="X22">
            <v>78477971.420430005</v>
          </cell>
          <cell r="Y22">
            <v>78477971.420430005</v>
          </cell>
        </row>
        <row r="23">
          <cell r="A23" t="str">
            <v>PASIVOS</v>
          </cell>
          <cell r="B23">
            <v>3.0999999999999987E-37</v>
          </cell>
          <cell r="C23">
            <v>636467230.71900022</v>
          </cell>
          <cell r="D23">
            <v>636467230.71900022</v>
          </cell>
          <cell r="E23">
            <v>7.0193359972378971E-38</v>
          </cell>
          <cell r="F23">
            <v>172152002.12169519</v>
          </cell>
          <cell r="G23">
            <v>172152002.12169519</v>
          </cell>
          <cell r="H23">
            <v>2.806719742730541E-38</v>
          </cell>
          <cell r="I23">
            <v>54395593.428255603</v>
          </cell>
          <cell r="J23">
            <v>54395593.428255603</v>
          </cell>
          <cell r="K23">
            <v>1.106476222468302E-37</v>
          </cell>
          <cell r="L23">
            <v>312759412.34924167</v>
          </cell>
          <cell r="M23">
            <v>312759412.34924167</v>
          </cell>
          <cell r="N23">
            <v>1.1999999999999997E-37</v>
          </cell>
          <cell r="O23">
            <v>90514913.613265708</v>
          </cell>
          <cell r="P23">
            <v>90514913.613265708</v>
          </cell>
          <cell r="T23">
            <v>9.9999999999999996E-39</v>
          </cell>
          <cell r="U23">
            <v>87716750.6931822</v>
          </cell>
          <cell r="V23">
            <v>87716750.6931822</v>
          </cell>
          <cell r="W23">
            <v>0</v>
          </cell>
          <cell r="X23">
            <v>62776097.529718682</v>
          </cell>
          <cell r="Y23">
            <v>62776097.529718682</v>
          </cell>
        </row>
        <row r="24">
          <cell r="A24">
            <v>21</v>
          </cell>
          <cell r="B24">
            <v>1.1999999999999995E-37</v>
          </cell>
          <cell r="C24">
            <v>335463950.77933401</v>
          </cell>
          <cell r="D24">
            <v>335463950.77933401</v>
          </cell>
          <cell r="E24">
            <v>1.8429410056591587E-38</v>
          </cell>
          <cell r="F24">
            <v>50050603.440743767</v>
          </cell>
          <cell r="G24">
            <v>50050603.440743767</v>
          </cell>
          <cell r="H24">
            <v>1.3376843141251131E-38</v>
          </cell>
          <cell r="I24">
            <v>43100186.890137725</v>
          </cell>
          <cell r="J24">
            <v>43100186.890137725</v>
          </cell>
          <cell r="K24">
            <v>5.8193746802157278E-38</v>
          </cell>
          <cell r="L24">
            <v>233960728.42978597</v>
          </cell>
          <cell r="M24">
            <v>233960728.42978597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8352432.018666666</v>
          </cell>
          <cell r="V24">
            <v>8352432.018666666</v>
          </cell>
          <cell r="W24">
            <v>0</v>
          </cell>
          <cell r="X24">
            <v>0</v>
          </cell>
          <cell r="Y24">
            <v>0</v>
          </cell>
        </row>
        <row r="25">
          <cell r="A25">
            <v>2105</v>
          </cell>
          <cell r="B25">
            <v>9.9999999999999996E-39</v>
          </cell>
          <cell r="C25">
            <v>167034257.22166699</v>
          </cell>
          <cell r="D25">
            <v>167034257.22166699</v>
          </cell>
          <cell r="E25">
            <v>2.5618886530017325E-39</v>
          </cell>
          <cell r="F25">
            <v>46417906.731869504</v>
          </cell>
          <cell r="G25">
            <v>46417906.731869504</v>
          </cell>
          <cell r="H25">
            <v>2.5088255534755132E-39</v>
          </cell>
          <cell r="I25">
            <v>38372109.890493587</v>
          </cell>
          <cell r="J25">
            <v>38372109.890493587</v>
          </cell>
          <cell r="K25">
            <v>4.9292857935227546E-39</v>
          </cell>
          <cell r="L25">
            <v>82244240.599303916</v>
          </cell>
          <cell r="M25">
            <v>82244240.599303916</v>
          </cell>
          <cell r="N25">
            <v>0</v>
          </cell>
          <cell r="O25">
            <v>0</v>
          </cell>
          <cell r="P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>
            <v>2110</v>
          </cell>
          <cell r="B26">
            <v>9.9999999999999996E-39</v>
          </cell>
          <cell r="C26">
            <v>140054358.586667</v>
          </cell>
          <cell r="D26">
            <v>140054358.586667</v>
          </cell>
          <cell r="E26">
            <v>3.0489247432250641E-41</v>
          </cell>
          <cell r="F26">
            <v>261669.52478784218</v>
          </cell>
          <cell r="G26">
            <v>261669.52478784218</v>
          </cell>
          <cell r="H26">
            <v>2.1384375377919498E-40</v>
          </cell>
          <cell r="I26">
            <v>1848749.8459779767</v>
          </cell>
          <cell r="J26">
            <v>1848749.8459779767</v>
          </cell>
          <cell r="K26">
            <v>9.7556669987885542E-39</v>
          </cell>
          <cell r="L26">
            <v>137943939.2159012</v>
          </cell>
          <cell r="M26">
            <v>137943939.2159012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OTROS</v>
          </cell>
          <cell r="B27">
            <v>9.9999999999999965E-38</v>
          </cell>
          <cell r="C27">
            <v>28375334.971000016</v>
          </cell>
          <cell r="D27">
            <v>28375334.971000016</v>
          </cell>
          <cell r="E27">
            <v>1.5837032156157606E-38</v>
          </cell>
          <cell r="F27">
            <v>3371027.1840864206</v>
          </cell>
          <cell r="G27">
            <v>3371027.1840864206</v>
          </cell>
          <cell r="H27">
            <v>1.0654173833996422E-38</v>
          </cell>
          <cell r="I27">
            <v>2879327.153666161</v>
          </cell>
          <cell r="J27">
            <v>2879327.153666161</v>
          </cell>
          <cell r="K27">
            <v>4.3508794009845967E-38</v>
          </cell>
          <cell r="L27">
            <v>13772548.61458087</v>
          </cell>
          <cell r="M27">
            <v>13772548.61458087</v>
          </cell>
          <cell r="N27">
            <v>0</v>
          </cell>
          <cell r="O27">
            <v>0</v>
          </cell>
          <cell r="P27">
            <v>0</v>
          </cell>
          <cell r="T27">
            <v>0</v>
          </cell>
          <cell r="U27">
            <v>8352432.018666666</v>
          </cell>
          <cell r="V27">
            <v>8352432.018666666</v>
          </cell>
          <cell r="W27">
            <v>0</v>
          </cell>
          <cell r="X27">
            <v>0</v>
          </cell>
          <cell r="Y27">
            <v>0</v>
          </cell>
        </row>
        <row r="28">
          <cell r="A28">
            <v>22</v>
          </cell>
          <cell r="B28">
            <v>9.9999999999999996E-39</v>
          </cell>
          <cell r="C28">
            <v>0</v>
          </cell>
          <cell r="D28">
            <v>9.9999999999999996E-39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9.9999999999999996E-39</v>
          </cell>
          <cell r="O28">
            <v>0</v>
          </cell>
          <cell r="P28">
            <v>9.9999999999999996E-39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>
            <v>23</v>
          </cell>
          <cell r="B29">
            <v>1.3999999999999996E-37</v>
          </cell>
          <cell r="C29">
            <v>26495503.934333321</v>
          </cell>
          <cell r="D29">
            <v>26495503.934333321</v>
          </cell>
          <cell r="E29">
            <v>2.0278043859439181E-38</v>
          </cell>
          <cell r="F29">
            <v>2328881.3720645444</v>
          </cell>
          <cell r="G29">
            <v>2328881.3720645444</v>
          </cell>
          <cell r="H29">
            <v>1.0249145967681248E-38</v>
          </cell>
          <cell r="I29">
            <v>1922623.1440121618</v>
          </cell>
          <cell r="J29">
            <v>1922623.1440121618</v>
          </cell>
          <cell r="K29">
            <v>4.9472810172879572E-38</v>
          </cell>
          <cell r="L29">
            <v>12448741.702923285</v>
          </cell>
          <cell r="M29">
            <v>12448741.702923285</v>
          </cell>
          <cell r="N29">
            <v>5.9999999999999987E-38</v>
          </cell>
          <cell r="O29">
            <v>9795257.7153333332</v>
          </cell>
          <cell r="P29">
            <v>9795257.7153333332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A30">
            <v>24</v>
          </cell>
          <cell r="B30">
            <v>9.9999999999999996E-39</v>
          </cell>
          <cell r="C30">
            <v>134417911.35933316</v>
          </cell>
          <cell r="D30">
            <v>134417911.35933316</v>
          </cell>
          <cell r="E30">
            <v>0</v>
          </cell>
          <cell r="F30">
            <v>1920709.2752761529</v>
          </cell>
          <cell r="G30">
            <v>1920709.2752761529</v>
          </cell>
          <cell r="H30">
            <v>0</v>
          </cell>
          <cell r="I30">
            <v>5902567.0465076491</v>
          </cell>
          <cell r="J30">
            <v>5902567.0465076491</v>
          </cell>
          <cell r="K30">
            <v>0</v>
          </cell>
          <cell r="L30">
            <v>50028472.90648739</v>
          </cell>
          <cell r="M30">
            <v>50028472.90648739</v>
          </cell>
          <cell r="N30">
            <v>0</v>
          </cell>
          <cell r="O30">
            <v>52752956.677395374</v>
          </cell>
          <cell r="P30">
            <v>52752956.677395374</v>
          </cell>
          <cell r="T30">
            <v>0</v>
          </cell>
          <cell r="U30">
            <v>23813205.453666653</v>
          </cell>
          <cell r="V30">
            <v>23813205.453666653</v>
          </cell>
          <cell r="W30">
            <v>0</v>
          </cell>
          <cell r="X30">
            <v>0</v>
          </cell>
          <cell r="Y30">
            <v>0</v>
          </cell>
        </row>
        <row r="31">
          <cell r="A31">
            <v>25</v>
          </cell>
          <cell r="B31">
            <v>0</v>
          </cell>
          <cell r="C31">
            <v>501457.43866666633</v>
          </cell>
          <cell r="D31">
            <v>501457.43866666633</v>
          </cell>
          <cell r="E31">
            <v>0</v>
          </cell>
          <cell r="F31">
            <v>441202.07028511271</v>
          </cell>
          <cell r="G31">
            <v>441202.07028511271</v>
          </cell>
          <cell r="H31">
            <v>0</v>
          </cell>
          <cell r="I31">
            <v>32216.419577419561</v>
          </cell>
          <cell r="J31">
            <v>32216.419577419561</v>
          </cell>
          <cell r="K31">
            <v>0</v>
          </cell>
          <cell r="L31">
            <v>28038.948804134085</v>
          </cell>
          <cell r="M31">
            <v>28038.948804134085</v>
          </cell>
          <cell r="N31">
            <v>0</v>
          </cell>
          <cell r="O31">
            <v>0</v>
          </cell>
          <cell r="P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26</v>
          </cell>
          <cell r="B32">
            <v>0</v>
          </cell>
          <cell r="C32">
            <v>26406732.466000002</v>
          </cell>
          <cell r="D32">
            <v>26406732.466000002</v>
          </cell>
          <cell r="E32">
            <v>0</v>
          </cell>
          <cell r="F32">
            <v>5119860.4451947762</v>
          </cell>
          <cell r="G32">
            <v>5119860.4451947762</v>
          </cell>
          <cell r="H32">
            <v>0</v>
          </cell>
          <cell r="I32">
            <v>991924.15162072552</v>
          </cell>
          <cell r="J32">
            <v>991924.15162072552</v>
          </cell>
          <cell r="K32">
            <v>0</v>
          </cell>
          <cell r="L32">
            <v>12856761.033834962</v>
          </cell>
          <cell r="M32">
            <v>12856761.033834962</v>
          </cell>
          <cell r="N32">
            <v>0</v>
          </cell>
          <cell r="O32">
            <v>1789227.6800450848</v>
          </cell>
          <cell r="P32">
            <v>1789227.6800450848</v>
          </cell>
          <cell r="T32">
            <v>0</v>
          </cell>
          <cell r="U32">
            <v>5644272.4674327346</v>
          </cell>
          <cell r="V32">
            <v>5644272.4674327346</v>
          </cell>
          <cell r="W32">
            <v>0</v>
          </cell>
          <cell r="X32">
            <v>4686.6878717270747</v>
          </cell>
          <cell r="Y32">
            <v>4686.6878717270747</v>
          </cell>
        </row>
        <row r="33">
          <cell r="A33">
            <v>27</v>
          </cell>
          <cell r="B33">
            <v>0</v>
          </cell>
          <cell r="C33">
            <v>89850471.51166673</v>
          </cell>
          <cell r="D33">
            <v>89850471.51166673</v>
          </cell>
          <cell r="E33">
            <v>0</v>
          </cell>
          <cell r="F33">
            <v>89292254.137527913</v>
          </cell>
          <cell r="G33">
            <v>89292254.137527913</v>
          </cell>
          <cell r="H33">
            <v>0</v>
          </cell>
          <cell r="I33">
            <v>558217.37413881382</v>
          </cell>
          <cell r="J33">
            <v>558217.37413881382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>
            <v>28</v>
          </cell>
          <cell r="B34">
            <v>0</v>
          </cell>
          <cell r="C34">
            <v>10047250.672</v>
          </cell>
          <cell r="D34">
            <v>10047250.672</v>
          </cell>
          <cell r="E34">
            <v>0</v>
          </cell>
          <cell r="F34">
            <v>36646.012928234733</v>
          </cell>
          <cell r="G34">
            <v>36646.012928234733</v>
          </cell>
          <cell r="H34">
            <v>0</v>
          </cell>
          <cell r="I34">
            <v>5037.5267812821476</v>
          </cell>
          <cell r="J34">
            <v>5037.5267812821476</v>
          </cell>
          <cell r="K34">
            <v>0</v>
          </cell>
          <cell r="L34">
            <v>5567.1322904830995</v>
          </cell>
          <cell r="M34">
            <v>5567.1322904830995</v>
          </cell>
          <cell r="N34">
            <v>0</v>
          </cell>
          <cell r="O34">
            <v>0</v>
          </cell>
          <cell r="P34">
            <v>0</v>
          </cell>
          <cell r="T34">
            <v>0</v>
          </cell>
          <cell r="U34">
            <v>10000000</v>
          </cell>
          <cell r="V34">
            <v>10000000</v>
          </cell>
          <cell r="W34">
            <v>0</v>
          </cell>
          <cell r="X34">
            <v>0</v>
          </cell>
          <cell r="Y34">
            <v>0</v>
          </cell>
        </row>
        <row r="35">
          <cell r="A35">
            <v>29</v>
          </cell>
          <cell r="B35">
            <v>2.9999999999999999E-38</v>
          </cell>
          <cell r="C35">
            <v>13283952.55766635</v>
          </cell>
          <cell r="D35">
            <v>13283952.55766635</v>
          </cell>
          <cell r="E35">
            <v>3.1485906056348202E-38</v>
          </cell>
          <cell r="F35">
            <v>22961845.367674671</v>
          </cell>
          <cell r="G35">
            <v>22961845.367674671</v>
          </cell>
          <cell r="H35">
            <v>4.4412083183730304E-39</v>
          </cell>
          <cell r="I35">
            <v>1882820.8754798227</v>
          </cell>
          <cell r="J35">
            <v>1882820.8754798227</v>
          </cell>
          <cell r="K35">
            <v>2.981065271793354E-39</v>
          </cell>
          <cell r="L35">
            <v>3431102.1951154321</v>
          </cell>
          <cell r="M35">
            <v>3431102.1951154321</v>
          </cell>
          <cell r="N35">
            <v>4.9999999999999993E-38</v>
          </cell>
          <cell r="O35">
            <v>26177471.540491913</v>
          </cell>
          <cell r="P35">
            <v>26177471.540491913</v>
          </cell>
          <cell r="T35">
            <v>9.9999999999999996E-39</v>
          </cell>
          <cell r="U35">
            <v>39906840.753416143</v>
          </cell>
          <cell r="V35">
            <v>39906840.753416143</v>
          </cell>
          <cell r="W35">
            <v>0</v>
          </cell>
          <cell r="X35">
            <v>62771410.841846958</v>
          </cell>
          <cell r="Y35">
            <v>62771410.841846958</v>
          </cell>
        </row>
        <row r="36">
          <cell r="A36" t="str">
            <v>PATRIMONIO</v>
          </cell>
          <cell r="B36">
            <v>1.9999999999999999E-38</v>
          </cell>
          <cell r="C36">
            <v>92496496.179999992</v>
          </cell>
          <cell r="D36">
            <v>92496496.179999992</v>
          </cell>
          <cell r="E36">
            <v>0</v>
          </cell>
          <cell r="F36">
            <v>26343668.35965202</v>
          </cell>
          <cell r="G36">
            <v>26343668.35965202</v>
          </cell>
          <cell r="H36">
            <v>0</v>
          </cell>
          <cell r="I36">
            <v>2556943.2359447046</v>
          </cell>
          <cell r="J36">
            <v>2556943.2359447046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5416700.9937403807</v>
          </cell>
          <cell r="P36">
            <v>5416700.9937403807</v>
          </cell>
          <cell r="T36">
            <v>0</v>
          </cell>
          <cell r="U36">
            <v>32038808.359220397</v>
          </cell>
          <cell r="V36">
            <v>32038808.359220397</v>
          </cell>
          <cell r="W36">
            <v>0</v>
          </cell>
          <cell r="X36">
            <v>26140375.231442489</v>
          </cell>
          <cell r="Y36">
            <v>26140375.231442489</v>
          </cell>
        </row>
        <row r="37">
          <cell r="A37" t="str">
            <v>EXCEDENTE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7.4323024919708804E-38</v>
          </cell>
          <cell r="L37">
            <v>143847539.01635858</v>
          </cell>
          <cell r="M37">
            <v>143847539.01635858</v>
          </cell>
          <cell r="N37">
            <v>0</v>
          </cell>
          <cell r="O37">
            <v>0</v>
          </cell>
          <cell r="P37">
            <v>0</v>
          </cell>
          <cell r="T37">
            <v>4.585154726805773E-39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A38" t="str">
            <v>DEFICIENCIA</v>
          </cell>
          <cell r="B38">
            <v>0</v>
          </cell>
          <cell r="C38">
            <v>0</v>
          </cell>
          <cell r="D38">
            <v>0</v>
          </cell>
          <cell r="E38">
            <v>3.1237140936612456E-38</v>
          </cell>
          <cell r="F38">
            <v>18620720.850820988</v>
          </cell>
          <cell r="G38">
            <v>18620720.850820988</v>
          </cell>
          <cell r="H38">
            <v>4.2694425751855704E-39</v>
          </cell>
          <cell r="I38">
            <v>1215577.2812806964</v>
          </cell>
          <cell r="J38">
            <v>1215577.2812806964</v>
          </cell>
          <cell r="K38">
            <v>0</v>
          </cell>
          <cell r="L38">
            <v>0</v>
          </cell>
          <cell r="M38">
            <v>0</v>
          </cell>
          <cell r="N38">
            <v>4.3401596134716551E-38</v>
          </cell>
          <cell r="O38">
            <v>24873780.803137988</v>
          </cell>
          <cell r="P38">
            <v>24873780.803137988</v>
          </cell>
          <cell r="T38">
            <v>0</v>
          </cell>
          <cell r="U38">
            <v>36366049.239271954</v>
          </cell>
          <cell r="V38">
            <v>36366049.239271954</v>
          </cell>
          <cell r="W38">
            <v>0</v>
          </cell>
          <cell r="X38">
            <v>62771410.841846958</v>
          </cell>
          <cell r="Y38">
            <v>62771410.841846958</v>
          </cell>
        </row>
        <row r="40">
          <cell r="A40" t="str">
            <v>E S T A D O  D E  P E R D I D A S  Y G A N A N C I A S</v>
          </cell>
        </row>
        <row r="41">
          <cell r="A41" t="str">
            <v>A  L     3 0   D E  S E P T I E M B R E   D E L       2 0 0 0</v>
          </cell>
        </row>
        <row r="42">
          <cell r="A42" t="str">
            <v>B  A  N  C  O     D  E  L     P  I  C  H  I  N  C  H  A     C  . A  .</v>
          </cell>
        </row>
        <row r="43">
          <cell r="A43" t="str">
            <v>CUENTAS</v>
          </cell>
          <cell r="C43" t="str">
            <v>CONSOLIDADO</v>
          </cell>
          <cell r="F43" t="str">
            <v>CORPORATIVO</v>
          </cell>
          <cell r="I43" t="str">
            <v>EMPRESARIAL</v>
          </cell>
          <cell r="L43" t="str">
            <v>PERSONAL</v>
          </cell>
          <cell r="O43" t="str">
            <v>TESORERIA</v>
          </cell>
          <cell r="U43" t="str">
            <v>AD CENTRAL</v>
          </cell>
          <cell r="X43" t="str">
            <v>CENTRO INVERSIONES</v>
          </cell>
        </row>
        <row r="44">
          <cell r="B44" t="str">
            <v>SUCRES</v>
          </cell>
          <cell r="C44" t="str">
            <v>DOLARES</v>
          </cell>
          <cell r="D44" t="str">
            <v>TOTAL</v>
          </cell>
          <cell r="E44" t="str">
            <v>SUCRES</v>
          </cell>
          <cell r="F44" t="str">
            <v>DOLARES</v>
          </cell>
          <cell r="G44" t="str">
            <v>TOTAL</v>
          </cell>
          <cell r="H44" t="str">
            <v>SUCRES</v>
          </cell>
          <cell r="I44" t="str">
            <v>DOLARES</v>
          </cell>
          <cell r="J44" t="str">
            <v xml:space="preserve">TOTAL </v>
          </cell>
          <cell r="K44" t="str">
            <v>SUCRES</v>
          </cell>
          <cell r="L44" t="str">
            <v>DOLARES</v>
          </cell>
          <cell r="M44" t="str">
            <v>TOTAL</v>
          </cell>
          <cell r="N44" t="str">
            <v>SUCRES</v>
          </cell>
          <cell r="O44" t="str">
            <v>DOLARES</v>
          </cell>
          <cell r="P44" t="str">
            <v>TOTAL</v>
          </cell>
          <cell r="Q44" t="str">
            <v>SUCRES</v>
          </cell>
          <cell r="R44" t="str">
            <v>DÓLARES</v>
          </cell>
          <cell r="S44" t="str">
            <v>TOTAL</v>
          </cell>
          <cell r="T44" t="str">
            <v>SUCRES</v>
          </cell>
          <cell r="U44" t="str">
            <v>DOLARES</v>
          </cell>
          <cell r="V44" t="str">
            <v>TOTAL</v>
          </cell>
          <cell r="W44" t="str">
            <v>SUCRES</v>
          </cell>
          <cell r="X44" t="str">
            <v>DOLARES</v>
          </cell>
          <cell r="Y44" t="str">
            <v>TOTAL</v>
          </cell>
        </row>
        <row r="47">
          <cell r="A47" t="str">
            <v>INTERESES GANADOS</v>
          </cell>
          <cell r="B47">
            <v>2.4877427063866221E-39</v>
          </cell>
          <cell r="C47">
            <v>5005851.9676168263</v>
          </cell>
          <cell r="D47">
            <v>5005851.9676168263</v>
          </cell>
          <cell r="E47">
            <v>8.7457739656323758E-40</v>
          </cell>
          <cell r="F47">
            <v>2010869.6908579674</v>
          </cell>
          <cell r="G47">
            <v>2010869.6908579674</v>
          </cell>
          <cell r="H47">
            <v>1.6861053599178279E-40</v>
          </cell>
          <cell r="I47">
            <v>524410.51337298681</v>
          </cell>
          <cell r="J47">
            <v>524410.51337298681</v>
          </cell>
          <cell r="K47">
            <v>4.0536741969738595E-40</v>
          </cell>
          <cell r="L47">
            <v>1059317.1288162889</v>
          </cell>
          <cell r="M47">
            <v>1059317.1288162889</v>
          </cell>
          <cell r="N47">
            <v>1.0391873541342158E-39</v>
          </cell>
          <cell r="O47">
            <v>174876.78460691642</v>
          </cell>
          <cell r="P47">
            <v>174876.78460691642</v>
          </cell>
          <cell r="T47">
            <v>0</v>
          </cell>
          <cell r="U47">
            <v>1236377.8499626666</v>
          </cell>
          <cell r="V47">
            <v>1236377.8499626666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INTERESES PAGADOS</v>
          </cell>
          <cell r="B48">
            <v>5.5141834412756399E-40</v>
          </cell>
          <cell r="C48">
            <v>2539749.5180344507</v>
          </cell>
          <cell r="D48">
            <v>2539749.5180344507</v>
          </cell>
          <cell r="E48">
            <v>1.371736504013807E-41</v>
          </cell>
          <cell r="F48">
            <v>1030123.5579172811</v>
          </cell>
          <cell r="G48">
            <v>1030123.5579172811</v>
          </cell>
          <cell r="H48">
            <v>9.4714781686269715E-42</v>
          </cell>
          <cell r="I48">
            <v>139277.94201827206</v>
          </cell>
          <cell r="J48">
            <v>139277.94201827206</v>
          </cell>
          <cell r="K48">
            <v>1.6438140759084779E-40</v>
          </cell>
          <cell r="L48">
            <v>828400.90568922414</v>
          </cell>
          <cell r="M48">
            <v>828400.90568922414</v>
          </cell>
          <cell r="N48">
            <v>3.6384809332795117E-40</v>
          </cell>
          <cell r="O48">
            <v>363635.72024656052</v>
          </cell>
          <cell r="P48">
            <v>363635.72024656052</v>
          </cell>
          <cell r="T48">
            <v>0</v>
          </cell>
          <cell r="U48">
            <v>178311.39216311285</v>
          </cell>
          <cell r="V48">
            <v>178311.39216311285</v>
          </cell>
          <cell r="W48">
            <v>0</v>
          </cell>
          <cell r="X48">
            <v>0</v>
          </cell>
          <cell r="Y48">
            <v>0</v>
          </cell>
        </row>
        <row r="49">
          <cell r="A49" t="str">
            <v>INTERESES POR TRANSFERENCIAS</v>
          </cell>
          <cell r="B49">
            <v>0</v>
          </cell>
          <cell r="C49">
            <v>0</v>
          </cell>
          <cell r="D49">
            <v>0</v>
          </cell>
          <cell r="E49">
            <v>-1.7969999464456659E-40</v>
          </cell>
          <cell r="F49">
            <v>-107120.66907661674</v>
          </cell>
          <cell r="G49">
            <v>-107120.66907661674</v>
          </cell>
          <cell r="H49">
            <v>-2.4561108503912058E-41</v>
          </cell>
          <cell r="I49">
            <v>-6992.9329121209521</v>
          </cell>
          <cell r="J49">
            <v>-6992.9329121209521</v>
          </cell>
          <cell r="K49">
            <v>4.2756304769190734E-40</v>
          </cell>
          <cell r="L49">
            <v>827521.3805043255</v>
          </cell>
          <cell r="M49">
            <v>827521.3805043255</v>
          </cell>
          <cell r="N49">
            <v>-2.496792715056977E-40</v>
          </cell>
          <cell r="O49">
            <v>-143093.06623753876</v>
          </cell>
          <cell r="P49">
            <v>-143093.06623753876</v>
          </cell>
          <cell r="T49">
            <v>2.6377326962269069E-41</v>
          </cell>
          <cell r="U49">
            <v>-209205.40925311417</v>
          </cell>
          <cell r="V49">
            <v>-209205.40925311417</v>
          </cell>
          <cell r="W49">
            <v>0</v>
          </cell>
          <cell r="X49">
            <v>-361109.3030249349</v>
          </cell>
          <cell r="Y49">
            <v>-361109.3030249349</v>
          </cell>
        </row>
        <row r="51">
          <cell r="A51" t="str">
            <v>MARGEN FINANCIERO</v>
          </cell>
          <cell r="B51">
            <v>1.9363243622590581E-39</v>
          </cell>
          <cell r="C51">
            <v>2466102.4495823756</v>
          </cell>
          <cell r="D51">
            <v>2466102.4495823756</v>
          </cell>
          <cell r="E51">
            <v>6.8116003687853293E-40</v>
          </cell>
          <cell r="F51">
            <v>873625.46386406955</v>
          </cell>
          <cell r="G51">
            <v>873625.46386406955</v>
          </cell>
          <cell r="H51">
            <v>1.3457794931924377E-40</v>
          </cell>
          <cell r="I51">
            <v>378139.6384425938</v>
          </cell>
          <cell r="J51">
            <v>378139.6384425938</v>
          </cell>
          <cell r="K51">
            <v>6.6854905979844553E-40</v>
          </cell>
          <cell r="L51">
            <v>1058437.6036313903</v>
          </cell>
          <cell r="M51">
            <v>1058437.6036313903</v>
          </cell>
          <cell r="N51">
            <v>4.2565998930056691E-40</v>
          </cell>
          <cell r="O51">
            <v>-331852.00187718286</v>
          </cell>
          <cell r="P51">
            <v>-331852.00187718286</v>
          </cell>
          <cell r="T51">
            <v>2.6377326962269069E-41</v>
          </cell>
          <cell r="U51">
            <v>848861.04854643974</v>
          </cell>
          <cell r="V51">
            <v>848861.04854643974</v>
          </cell>
          <cell r="W51">
            <v>0</v>
          </cell>
          <cell r="X51">
            <v>-361109.3030249349</v>
          </cell>
          <cell r="Y51">
            <v>-361109.3030249349</v>
          </cell>
        </row>
        <row r="53">
          <cell r="A53" t="str">
            <v>UTILIDAD POR INTERMEDACION DE FORWARDS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INGRESO POR POSICION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A55" t="str">
            <v>UTILIDAD POR ACCIONES (CONTABLE)</v>
          </cell>
          <cell r="B55">
            <v>0</v>
          </cell>
          <cell r="C55">
            <v>7433918.709999999</v>
          </cell>
          <cell r="D55">
            <v>7433918.709999999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7433918.709999999</v>
          </cell>
          <cell r="Y55">
            <v>7433918.709999999</v>
          </cell>
        </row>
        <row r="57">
          <cell r="A57" t="str">
            <v>MARGEN</v>
          </cell>
          <cell r="B57">
            <v>1.9363243622590581E-39</v>
          </cell>
          <cell r="C57">
            <v>9900021.1595823746</v>
          </cell>
          <cell r="D57">
            <v>9900021.1595823746</v>
          </cell>
          <cell r="E57">
            <v>6.8116003687853293E-40</v>
          </cell>
          <cell r="F57">
            <v>873625.46386406955</v>
          </cell>
          <cell r="G57">
            <v>873625.46386406955</v>
          </cell>
          <cell r="H57">
            <v>1.3457794931924377E-40</v>
          </cell>
          <cell r="I57">
            <v>378139.6384425938</v>
          </cell>
          <cell r="J57">
            <v>378139.6384425938</v>
          </cell>
          <cell r="K57">
            <v>6.6854905979844553E-40</v>
          </cell>
          <cell r="L57">
            <v>1058437.6036313903</v>
          </cell>
          <cell r="M57">
            <v>1058437.6036313903</v>
          </cell>
          <cell r="N57">
            <v>4.2565998930056691E-40</v>
          </cell>
          <cell r="O57">
            <v>-331852.00187718286</v>
          </cell>
          <cell r="P57">
            <v>-331852.00187718286</v>
          </cell>
          <cell r="T57">
            <v>2.6377326962269069E-41</v>
          </cell>
          <cell r="U57">
            <v>848861.04854643974</v>
          </cell>
          <cell r="V57">
            <v>848861.04854643974</v>
          </cell>
          <cell r="W57">
            <v>0</v>
          </cell>
          <cell r="X57">
            <v>7072809.4069750644</v>
          </cell>
          <cell r="Y57">
            <v>7072809.4069750644</v>
          </cell>
        </row>
        <row r="59">
          <cell r="A59" t="str">
            <v>PROVISION</v>
          </cell>
          <cell r="B59">
            <v>0</v>
          </cell>
          <cell r="C59">
            <v>3988721.7144309762</v>
          </cell>
          <cell r="D59">
            <v>3988721.7144309762</v>
          </cell>
          <cell r="E59">
            <v>0</v>
          </cell>
          <cell r="F59">
            <v>2065958.0874630101</v>
          </cell>
          <cell r="G59">
            <v>2065958.0874630101</v>
          </cell>
          <cell r="H59">
            <v>0</v>
          </cell>
          <cell r="I59">
            <v>368944.71805016598</v>
          </cell>
          <cell r="J59">
            <v>368944.71805016598</v>
          </cell>
          <cell r="K59">
            <v>0</v>
          </cell>
          <cell r="L59">
            <v>1063357.1189178</v>
          </cell>
          <cell r="M59">
            <v>1063357.1189178</v>
          </cell>
          <cell r="N59">
            <v>0</v>
          </cell>
          <cell r="O59">
            <v>454559.18</v>
          </cell>
          <cell r="P59">
            <v>454559.18</v>
          </cell>
          <cell r="T59">
            <v>0</v>
          </cell>
          <cell r="U59">
            <v>35902.61</v>
          </cell>
          <cell r="V59">
            <v>35902.61</v>
          </cell>
          <cell r="W59">
            <v>0</v>
          </cell>
          <cell r="X59">
            <v>0</v>
          </cell>
          <cell r="Y59">
            <v>0</v>
          </cell>
        </row>
        <row r="61">
          <cell r="A61" t="str">
            <v>MARGEN DESPUES DE PROVISION</v>
          </cell>
          <cell r="B61">
            <v>0</v>
          </cell>
          <cell r="C61">
            <v>0</v>
          </cell>
          <cell r="D61">
            <v>5911299.445151398</v>
          </cell>
          <cell r="E61">
            <v>0</v>
          </cell>
          <cell r="F61">
            <v>0</v>
          </cell>
          <cell r="G61">
            <v>-1192332.6235989407</v>
          </cell>
          <cell r="H61">
            <v>0</v>
          </cell>
          <cell r="I61">
            <v>0</v>
          </cell>
          <cell r="J61">
            <v>9194.9203924278263</v>
          </cell>
          <cell r="K61">
            <v>0</v>
          </cell>
          <cell r="L61">
            <v>0</v>
          </cell>
          <cell r="M61">
            <v>-4919.5152864097618</v>
          </cell>
          <cell r="N61">
            <v>0</v>
          </cell>
          <cell r="O61">
            <v>0</v>
          </cell>
          <cell r="P61">
            <v>-786411.1818771828</v>
          </cell>
          <cell r="T61">
            <v>0</v>
          </cell>
          <cell r="U61">
            <v>0</v>
          </cell>
          <cell r="V61">
            <v>812958.43854643975</v>
          </cell>
          <cell r="W61">
            <v>0</v>
          </cell>
          <cell r="X61">
            <v>0</v>
          </cell>
          <cell r="Y61">
            <v>7072809.4069750644</v>
          </cell>
        </row>
        <row r="63">
          <cell r="A63" t="str">
            <v>GASTOS DE PERSONAL</v>
          </cell>
          <cell r="B63">
            <v>0</v>
          </cell>
          <cell r="C63">
            <v>0</v>
          </cell>
          <cell r="D63">
            <v>1409545.9999999986</v>
          </cell>
          <cell r="E63">
            <v>0</v>
          </cell>
          <cell r="F63">
            <v>0</v>
          </cell>
          <cell r="G63">
            <v>112431.46782618298</v>
          </cell>
          <cell r="H63">
            <v>0</v>
          </cell>
          <cell r="I63">
            <v>0</v>
          </cell>
          <cell r="J63">
            <v>124173.19527121524</v>
          </cell>
          <cell r="K63">
            <v>0</v>
          </cell>
          <cell r="L63">
            <v>0</v>
          </cell>
          <cell r="M63">
            <v>1131091.6423540313</v>
          </cell>
          <cell r="N63">
            <v>0</v>
          </cell>
          <cell r="O63">
            <v>0</v>
          </cell>
          <cell r="P63">
            <v>41849.694548568943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GASTOS DE OPERACIÓN</v>
          </cell>
          <cell r="B64">
            <v>0</v>
          </cell>
          <cell r="C64">
            <v>0</v>
          </cell>
          <cell r="D64">
            <v>2894878.0000000005</v>
          </cell>
          <cell r="E64">
            <v>0</v>
          </cell>
          <cell r="F64">
            <v>0</v>
          </cell>
          <cell r="G64">
            <v>213598.72068467923</v>
          </cell>
          <cell r="H64">
            <v>0</v>
          </cell>
          <cell r="I64">
            <v>0</v>
          </cell>
          <cell r="J64">
            <v>262763.68360690278</v>
          </cell>
          <cell r="K64">
            <v>0</v>
          </cell>
          <cell r="L64">
            <v>0</v>
          </cell>
          <cell r="M64">
            <v>2348414.1787696984</v>
          </cell>
          <cell r="N64">
            <v>0</v>
          </cell>
          <cell r="O64">
            <v>0</v>
          </cell>
          <cell r="P64">
            <v>70101.416938720024</v>
          </cell>
          <cell r="T64">
            <v>0</v>
          </cell>
          <cell r="U64">
            <v>0</v>
          </cell>
          <cell r="V64">
            <v>7.2759576141834259E-11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GASTOS DE DEPRECIACIÓN</v>
          </cell>
          <cell r="B65">
            <v>0</v>
          </cell>
          <cell r="C65">
            <v>0</v>
          </cell>
          <cell r="D65">
            <v>912085.99999999977</v>
          </cell>
          <cell r="E65">
            <v>0</v>
          </cell>
          <cell r="F65">
            <v>0</v>
          </cell>
          <cell r="G65">
            <v>98238.306207801332</v>
          </cell>
          <cell r="H65">
            <v>0</v>
          </cell>
          <cell r="I65">
            <v>0</v>
          </cell>
          <cell r="J65">
            <v>70784.623955582414</v>
          </cell>
          <cell r="K65">
            <v>0</v>
          </cell>
          <cell r="L65">
            <v>0</v>
          </cell>
          <cell r="M65">
            <v>693334.89721409534</v>
          </cell>
          <cell r="N65">
            <v>0</v>
          </cell>
          <cell r="O65">
            <v>0</v>
          </cell>
          <cell r="P65">
            <v>49728.172622520695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A67" t="str">
            <v>UTILIDAD OPERATIVA</v>
          </cell>
          <cell r="B67">
            <v>0</v>
          </cell>
          <cell r="C67">
            <v>0</v>
          </cell>
          <cell r="D67">
            <v>694789.44515139959</v>
          </cell>
          <cell r="E67">
            <v>0</v>
          </cell>
          <cell r="F67">
            <v>0</v>
          </cell>
          <cell r="G67">
            <v>-1616601.1183176041</v>
          </cell>
          <cell r="H67">
            <v>0</v>
          </cell>
          <cell r="I67">
            <v>0</v>
          </cell>
          <cell r="J67">
            <v>-448526.58244127256</v>
          </cell>
          <cell r="K67">
            <v>0</v>
          </cell>
          <cell r="L67">
            <v>0</v>
          </cell>
          <cell r="M67">
            <v>-4177760.2336242348</v>
          </cell>
          <cell r="N67">
            <v>0</v>
          </cell>
          <cell r="O67">
            <v>0</v>
          </cell>
          <cell r="P67">
            <v>-948090.46598699247</v>
          </cell>
          <cell r="T67">
            <v>0</v>
          </cell>
          <cell r="U67">
            <v>0</v>
          </cell>
          <cell r="V67">
            <v>812958.43854643963</v>
          </cell>
          <cell r="W67">
            <v>0</v>
          </cell>
          <cell r="X67">
            <v>0</v>
          </cell>
          <cell r="Y67">
            <v>7072809.4069750644</v>
          </cell>
        </row>
        <row r="69">
          <cell r="A69" t="str">
            <v>COMISIONES COBRADAS</v>
          </cell>
          <cell r="B69">
            <v>0</v>
          </cell>
          <cell r="C69">
            <v>0</v>
          </cell>
          <cell r="D69">
            <v>839165.00000000012</v>
          </cell>
          <cell r="E69">
            <v>0</v>
          </cell>
          <cell r="F69">
            <v>0</v>
          </cell>
          <cell r="G69">
            <v>483659.68186664558</v>
          </cell>
          <cell r="H69">
            <v>0</v>
          </cell>
          <cell r="I69">
            <v>0</v>
          </cell>
          <cell r="J69">
            <v>112996.22404996429</v>
          </cell>
          <cell r="K69">
            <v>0</v>
          </cell>
          <cell r="L69">
            <v>0</v>
          </cell>
          <cell r="M69">
            <v>118446.85800115054</v>
          </cell>
          <cell r="N69">
            <v>0</v>
          </cell>
          <cell r="O69">
            <v>0</v>
          </cell>
          <cell r="P69">
            <v>67116.149380846909</v>
          </cell>
          <cell r="T69">
            <v>0</v>
          </cell>
          <cell r="U69">
            <v>0</v>
          </cell>
          <cell r="V69">
            <v>56946.086701392647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>COMISIONES PAGADAS</v>
          </cell>
          <cell r="B70">
            <v>0</v>
          </cell>
          <cell r="C70">
            <v>0</v>
          </cell>
          <cell r="D70">
            <v>219961</v>
          </cell>
          <cell r="E70">
            <v>0</v>
          </cell>
          <cell r="F70">
            <v>0</v>
          </cell>
          <cell r="G70">
            <v>8921.1229737916747</v>
          </cell>
          <cell r="H70">
            <v>0</v>
          </cell>
          <cell r="I70">
            <v>0</v>
          </cell>
          <cell r="J70">
            <v>2021.0133639011538</v>
          </cell>
          <cell r="K70">
            <v>0</v>
          </cell>
          <cell r="L70">
            <v>0</v>
          </cell>
          <cell r="M70">
            <v>209000.50538839493</v>
          </cell>
          <cell r="N70">
            <v>0</v>
          </cell>
          <cell r="O70">
            <v>0</v>
          </cell>
          <cell r="P70">
            <v>5.3971877591478288</v>
          </cell>
          <cell r="T70">
            <v>0</v>
          </cell>
          <cell r="U70">
            <v>0</v>
          </cell>
          <cell r="V70">
            <v>12.961086153096534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>INGRESOS ORDINARIOS</v>
          </cell>
          <cell r="B71">
            <v>0</v>
          </cell>
          <cell r="C71">
            <v>0</v>
          </cell>
          <cell r="D71">
            <v>796195.00000000012</v>
          </cell>
          <cell r="E71">
            <v>0</v>
          </cell>
          <cell r="F71">
            <v>0</v>
          </cell>
          <cell r="G71">
            <v>56102.81126745548</v>
          </cell>
          <cell r="H71">
            <v>0</v>
          </cell>
          <cell r="I71">
            <v>0</v>
          </cell>
          <cell r="J71">
            <v>30104.698744792378</v>
          </cell>
          <cell r="K71">
            <v>0</v>
          </cell>
          <cell r="L71">
            <v>0</v>
          </cell>
          <cell r="M71">
            <v>584138.16410926799</v>
          </cell>
          <cell r="N71">
            <v>0</v>
          </cell>
          <cell r="O71">
            <v>0</v>
          </cell>
          <cell r="P71">
            <v>8591.6907216825257</v>
          </cell>
          <cell r="T71">
            <v>0</v>
          </cell>
          <cell r="U71">
            <v>0</v>
          </cell>
          <cell r="V71">
            <v>117257.63515680205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INGRESOS EXTRAORDINARIOS</v>
          </cell>
          <cell r="B72">
            <v>0</v>
          </cell>
          <cell r="C72">
            <v>0</v>
          </cell>
          <cell r="D72">
            <v>661089.0000000014</v>
          </cell>
          <cell r="E72">
            <v>0</v>
          </cell>
          <cell r="F72">
            <v>0</v>
          </cell>
          <cell r="G72">
            <v>419994.21859376098</v>
          </cell>
          <cell r="H72">
            <v>0</v>
          </cell>
          <cell r="I72">
            <v>0</v>
          </cell>
          <cell r="J72">
            <v>79352.06986522935</v>
          </cell>
          <cell r="K72">
            <v>0</v>
          </cell>
          <cell r="L72">
            <v>0</v>
          </cell>
          <cell r="M72">
            <v>151503.14305627867</v>
          </cell>
          <cell r="N72">
            <v>0</v>
          </cell>
          <cell r="O72">
            <v>0</v>
          </cell>
          <cell r="P72">
            <v>0</v>
          </cell>
          <cell r="T72">
            <v>0</v>
          </cell>
          <cell r="U72">
            <v>0</v>
          </cell>
          <cell r="V72">
            <v>10239.568484732403</v>
          </cell>
          <cell r="W72">
            <v>0</v>
          </cell>
          <cell r="X72">
            <v>0</v>
          </cell>
          <cell r="Y72">
            <v>0</v>
          </cell>
        </row>
        <row r="73">
          <cell r="A73" t="str">
            <v>EGRESOS EXTRAORDINARIOS</v>
          </cell>
          <cell r="B73">
            <v>0</v>
          </cell>
          <cell r="C73">
            <v>0</v>
          </cell>
          <cell r="D73">
            <v>90091.999999999884</v>
          </cell>
          <cell r="E73">
            <v>0</v>
          </cell>
          <cell r="F73">
            <v>0</v>
          </cell>
          <cell r="G73">
            <v>41871.515778380439</v>
          </cell>
          <cell r="H73">
            <v>0</v>
          </cell>
          <cell r="I73">
            <v>0</v>
          </cell>
          <cell r="J73">
            <v>11413.258047315649</v>
          </cell>
          <cell r="K73">
            <v>0</v>
          </cell>
          <cell r="L73">
            <v>0</v>
          </cell>
          <cell r="M73">
            <v>34041.348939244635</v>
          </cell>
          <cell r="N73">
            <v>0</v>
          </cell>
          <cell r="O73">
            <v>0</v>
          </cell>
          <cell r="P73">
            <v>0</v>
          </cell>
          <cell r="T73">
            <v>0</v>
          </cell>
          <cell r="U73">
            <v>0</v>
          </cell>
          <cell r="V73">
            <v>2765.8772350591544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0.8%CC CIRCULACIONS DE CAPITALES</v>
          </cell>
          <cell r="B74">
            <v>0</v>
          </cell>
          <cell r="C74">
            <v>0</v>
          </cell>
          <cell r="D74">
            <v>162142.00000000006</v>
          </cell>
          <cell r="E74">
            <v>0</v>
          </cell>
          <cell r="F74">
            <v>0</v>
          </cell>
          <cell r="G74">
            <v>47709.574839575296</v>
          </cell>
          <cell r="H74">
            <v>0</v>
          </cell>
          <cell r="I74">
            <v>0</v>
          </cell>
          <cell r="J74">
            <v>10967.080425455246</v>
          </cell>
          <cell r="K74">
            <v>0</v>
          </cell>
          <cell r="L74">
            <v>0</v>
          </cell>
          <cell r="M74">
            <v>19132.594459676464</v>
          </cell>
          <cell r="N74">
            <v>0</v>
          </cell>
          <cell r="O74">
            <v>0</v>
          </cell>
          <cell r="P74">
            <v>84096.374842562145</v>
          </cell>
          <cell r="T74">
            <v>0</v>
          </cell>
          <cell r="U74">
            <v>0</v>
          </cell>
          <cell r="V74">
            <v>236.37543273087422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>COMISIONES PAGADAS / GANADAS ENTRE BANCAS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107717.30781666664</v>
          </cell>
          <cell r="H75">
            <v>0</v>
          </cell>
          <cell r="I75">
            <v>0</v>
          </cell>
          <cell r="J75">
            <v>5464.9797250000001</v>
          </cell>
          <cell r="K75">
            <v>0</v>
          </cell>
          <cell r="L75">
            <v>0</v>
          </cell>
          <cell r="M75">
            <v>13403.026750000001</v>
          </cell>
          <cell r="N75">
            <v>0</v>
          </cell>
          <cell r="O75">
            <v>0</v>
          </cell>
          <cell r="P75">
            <v>-126585.31429166665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A77" t="str">
            <v>UTILIDAD NETA</v>
          </cell>
          <cell r="B77">
            <v>0</v>
          </cell>
          <cell r="C77">
            <v>0</v>
          </cell>
          <cell r="D77">
            <v>2519043.4451514012</v>
          </cell>
          <cell r="E77">
            <v>0</v>
          </cell>
          <cell r="F77">
            <v>0</v>
          </cell>
          <cell r="G77">
            <v>-647629.31236482284</v>
          </cell>
          <cell r="H77">
            <v>0</v>
          </cell>
          <cell r="I77">
            <v>0</v>
          </cell>
          <cell r="J77">
            <v>-245009.96189295858</v>
          </cell>
          <cell r="K77">
            <v>0</v>
          </cell>
          <cell r="L77">
            <v>0</v>
          </cell>
          <cell r="M77">
            <v>-3572443.4904948529</v>
          </cell>
          <cell r="N77">
            <v>0</v>
          </cell>
          <cell r="O77">
            <v>0</v>
          </cell>
          <cell r="P77">
            <v>-1083069.712206451</v>
          </cell>
          <cell r="T77">
            <v>0</v>
          </cell>
          <cell r="U77">
            <v>0</v>
          </cell>
          <cell r="V77">
            <v>994386.51513542363</v>
          </cell>
          <cell r="W77">
            <v>0</v>
          </cell>
          <cell r="X77">
            <v>0</v>
          </cell>
          <cell r="Y77">
            <v>7072809.4069750644</v>
          </cell>
        </row>
        <row r="79">
          <cell r="A79" t="str">
            <v>COSTO PATRIMONIAL</v>
          </cell>
          <cell r="B79">
            <v>0</v>
          </cell>
          <cell r="C79">
            <v>0</v>
          </cell>
          <cell r="D79">
            <v>1156206.2022499999</v>
          </cell>
          <cell r="E79">
            <v>0</v>
          </cell>
          <cell r="F79">
            <v>0</v>
          </cell>
          <cell r="G79">
            <v>329295.85449565022</v>
          </cell>
          <cell r="H79">
            <v>0</v>
          </cell>
          <cell r="I79">
            <v>0</v>
          </cell>
          <cell r="J79">
            <v>31961.79044930881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67708.762421754756</v>
          </cell>
          <cell r="T79">
            <v>0</v>
          </cell>
          <cell r="U79">
            <v>0</v>
          </cell>
          <cell r="V79">
            <v>400485.10449025495</v>
          </cell>
          <cell r="W79">
            <v>0</v>
          </cell>
          <cell r="X79">
            <v>0</v>
          </cell>
          <cell r="Y79">
            <v>326754.69039303111</v>
          </cell>
        </row>
        <row r="81">
          <cell r="A81" t="str">
            <v>EXCEDENTE SOBRE COSTO PATRIMONIAL</v>
          </cell>
          <cell r="B81">
            <v>0</v>
          </cell>
          <cell r="C81">
            <v>0</v>
          </cell>
          <cell r="D81">
            <v>1362837.2429014014</v>
          </cell>
          <cell r="E81">
            <v>0</v>
          </cell>
          <cell r="F81">
            <v>0</v>
          </cell>
          <cell r="G81">
            <v>-976925.16686047311</v>
          </cell>
          <cell r="H81">
            <v>0</v>
          </cell>
          <cell r="I81">
            <v>0</v>
          </cell>
          <cell r="J81">
            <v>-276971.75234226737</v>
          </cell>
          <cell r="K81">
            <v>0</v>
          </cell>
          <cell r="L81">
            <v>0</v>
          </cell>
          <cell r="M81">
            <v>-3572443.4904948529</v>
          </cell>
          <cell r="N81">
            <v>0</v>
          </cell>
          <cell r="O81">
            <v>0</v>
          </cell>
          <cell r="P81">
            <v>-1150778.4746282056</v>
          </cell>
          <cell r="T81">
            <v>0</v>
          </cell>
          <cell r="U81">
            <v>0</v>
          </cell>
          <cell r="V81">
            <v>593901.41064516874</v>
          </cell>
          <cell r="W81">
            <v>0</v>
          </cell>
          <cell r="X81">
            <v>0</v>
          </cell>
          <cell r="Y81">
            <v>6746054.7165820338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Parámetros Anual"/>
      <sheetName val="ParámetrosMensual"/>
      <sheetName val="13_INVERSIONES"/>
      <sheetName val="14_MICRO"/>
      <sheetName val="14_OLLA DE ORO"/>
      <sheetName val="14_OTROS"/>
      <sheetName val="1499_PROV_CARTERA"/>
      <sheetName val="16_CTASXCOBR_PAT"/>
      <sheetName val="17_BIENES DACION"/>
      <sheetName val="18_ACTIVOS FIJOS"/>
      <sheetName val="19 OTROS ACTIVOS"/>
      <sheetName val="21_DEPOSITOS"/>
      <sheetName val="26_OBLIG_FINANC"/>
      <sheetName val="CONSID"/>
      <sheetName val="PPTO_BG"/>
      <sheetName val="PPTO_PG"/>
      <sheetName val="DIRECTORIO_PPTO"/>
      <sheetName val="INDICES"/>
      <sheetName val="FLUJO_EFECTIVO"/>
      <sheetName val="FLUJO MICHEL"/>
      <sheetName val="CARTERA"/>
      <sheetName val="RESUMEN"/>
      <sheetName val="51_INT GANADOS"/>
      <sheetName val="52_COM GANADAS"/>
      <sheetName val="54_ING_SERVICIOS"/>
      <sheetName val="53_43 PERD_UTIL_CAMBIOS"/>
      <sheetName val="41_INT PAGADOS"/>
      <sheetName val="42_COM PAGADAS"/>
      <sheetName val="4501_GTOS_PERSONAL"/>
      <sheetName val="4502_GTOS_OPER"/>
      <sheetName val="BALANCE2007"/>
      <sheetName val="BALANCE GENERAL (2)"/>
      <sheetName val="ANALISIS MAR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O5">
            <v>6.4999999999999997E-3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12">
          <cell r="C12" t="str">
            <v>Inversiones</v>
          </cell>
        </row>
        <row r="146">
          <cell r="C146" t="str">
            <v>Bienes Realizables Adjudicados</v>
          </cell>
        </row>
        <row r="152">
          <cell r="C152" t="str">
            <v>(Provisión)</v>
          </cell>
        </row>
        <row r="153">
          <cell r="C153" t="str">
            <v>Activos Fijos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Indicadores Micro"/>
      <sheetName val="1. Estado de Resultados"/>
      <sheetName val="2. Balance"/>
      <sheetName val="3. Cartera &amp; Alcance"/>
      <sheetName val="3.1 Cartera &amp; Alcance Micro1"/>
      <sheetName val="3.1 Cartera &amp; Alcance Micro"/>
      <sheetName val="Definiciones"/>
      <sheetName val="Graficos"/>
    </sheetNames>
    <sheetDataSet>
      <sheetData sheetId="0" refreshError="1">
        <row r="4">
          <cell r="D4">
            <v>37256</v>
          </cell>
          <cell r="E4">
            <v>37346</v>
          </cell>
          <cell r="F4">
            <v>37437</v>
          </cell>
          <cell r="G4">
            <v>37529</v>
          </cell>
          <cell r="H4">
            <v>37621</v>
          </cell>
          <cell r="I4">
            <v>37711</v>
          </cell>
          <cell r="J4">
            <v>37802</v>
          </cell>
          <cell r="K4">
            <v>37894</v>
          </cell>
          <cell r="L4">
            <v>37986</v>
          </cell>
          <cell r="M4">
            <v>38077</v>
          </cell>
          <cell r="N4">
            <v>38168</v>
          </cell>
          <cell r="O4">
            <v>38260</v>
          </cell>
          <cell r="P4">
            <v>38352</v>
          </cell>
          <cell r="Q4">
            <v>38442</v>
          </cell>
          <cell r="R4">
            <v>38533</v>
          </cell>
          <cell r="S4">
            <v>38625</v>
          </cell>
          <cell r="T4">
            <v>38717</v>
          </cell>
          <cell r="U4">
            <v>38807</v>
          </cell>
          <cell r="V4">
            <v>38898</v>
          </cell>
          <cell r="W4">
            <v>38990</v>
          </cell>
          <cell r="X4">
            <v>39082</v>
          </cell>
        </row>
        <row r="27">
          <cell r="D27">
            <v>1.0154910863946971</v>
          </cell>
          <cell r="E27">
            <v>1.1196309606596242</v>
          </cell>
          <cell r="F27">
            <v>1.1908902700192519</v>
          </cell>
          <cell r="G27">
            <v>1.178880807571874</v>
          </cell>
          <cell r="H27">
            <v>1.1043146217139679</v>
          </cell>
          <cell r="I27">
            <v>0.99030321574309277</v>
          </cell>
          <cell r="J27">
            <v>1.0438910763701224</v>
          </cell>
          <cell r="K27">
            <v>1.041447508196615</v>
          </cell>
          <cell r="L27">
            <v>1.0747854405375969</v>
          </cell>
          <cell r="M27">
            <v>1.0278879737414897</v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</row>
      </sheetData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PRESTAMO CONSUMO"/>
      <sheetName val="PRESTAMO VEHÍCULO"/>
      <sheetName val="PRESTAMO VIVIENDA"/>
      <sheetName val="Cuadros"/>
    </sheetNames>
    <sheetDataSet>
      <sheetData sheetId="0"/>
      <sheetData sheetId="1"/>
      <sheetData sheetId="2"/>
      <sheetData sheetId="3"/>
      <sheetData sheetId="4" refreshError="1">
        <row r="2">
          <cell r="E2" t="str">
            <v>Emergencia</v>
          </cell>
        </row>
        <row r="3">
          <cell r="E3" t="str">
            <v>Consumo</v>
          </cell>
        </row>
        <row r="4">
          <cell r="E4" t="str">
            <v>Prendario</v>
          </cell>
        </row>
        <row r="5">
          <cell r="E5" t="str">
            <v>Vivienda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13_INVERSIONES"/>
      <sheetName val="14_MICRO"/>
      <sheetName val="14_OLLA DE ORO"/>
      <sheetName val="14_OTROS"/>
      <sheetName val="1499_PROV_CARTERA"/>
      <sheetName val="16_CTASXCOBR_PAT"/>
      <sheetName val="17_BIENES DACION"/>
      <sheetName val="18_ACTIVOS FIJOS"/>
      <sheetName val="19_OTROS ACTIVO"/>
      <sheetName val="21_DEPOSITOS"/>
      <sheetName val="26_OBLIG_FINANC"/>
      <sheetName val="CONSID"/>
      <sheetName val="PPTO_BG"/>
      <sheetName val="PPTO_PG"/>
      <sheetName val="DIRECTORIO_PPTO"/>
      <sheetName val="INDICES"/>
      <sheetName val="FLUJO_EFECTIVO"/>
      <sheetName val="RENTABILIDAD"/>
      <sheetName val="CARTERA"/>
      <sheetName val="RESUMEN"/>
      <sheetName val="SUPUESTOS"/>
      <sheetName val="51_INT GANADOS"/>
      <sheetName val="52_COM GANADAS"/>
      <sheetName val="54_ING_SERVICIOS"/>
      <sheetName val="53_43 PERD_UTIL_CAMBIOS"/>
      <sheetName val="41_INT PAGADOS"/>
      <sheetName val="42_COM PAGADAS"/>
      <sheetName val="4501_GTOS_PERSONAL"/>
      <sheetName val="4502_GTOS_OPER"/>
      <sheetName val="BALANCE2007"/>
      <sheetName val="BALANCE GENERAL (2)"/>
      <sheetName val="ANALISIS MAR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O3">
            <v>0.04</v>
          </cell>
        </row>
        <row r="4">
          <cell r="O4">
            <v>0.01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S DE CARGA"/>
      <sheetName val="PREMISAS"/>
      <sheetName val="FECHA 1 - BAL"/>
      <sheetName val="FECHA 1 - P&amp;GA"/>
      <sheetName val="FECHA 1 - P&amp;GM"/>
      <sheetName val="FECHA 2 - BAL"/>
      <sheetName val="FECHA 2 - P&amp;GA"/>
      <sheetName val="FECHA 2 - P&amp;GM"/>
      <sheetName val="FECHA 1 REPORTE"/>
      <sheetName val="FECHA 2 REPORTE"/>
      <sheetName val="REPORTE FINAL"/>
      <sheetName val="REPORTE VARIACIONES"/>
      <sheetName val="REPORTE FUENTES Y USOS"/>
      <sheetName val="BALANCE"/>
      <sheetName val="P&amp;G MENSUAL"/>
      <sheetName val="P&amp;G ACUMULADO"/>
      <sheetName val="BALGENREN"/>
      <sheetName val="P&amp;GREN"/>
      <sheetName val="BALANCE PY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INFORME"/>
      <sheetName val="ANALISIS PRONOS"/>
      <sheetName val="FLUJO DE CAJA (SBS)"/>
      <sheetName val="FLUJO DE CAJA ENRIQUE"/>
      <sheetName val="BALANCE G FINAL"/>
      <sheetName val="Est. Result. FINAL"/>
      <sheetName val="BALANCES PE"/>
      <sheetName val="ANALISIS PRONOS ANTERIOR"/>
      <sheetName val="señales alerta"/>
      <sheetName val="Hoja1"/>
      <sheetName val="señales alerta (pf)"/>
      <sheetName val="Hoja2"/>
      <sheetName val="resumen para informe"/>
      <sheetName val="Est. Result. ANTERIOR"/>
      <sheetName val="BALANCE GENERAL ANTERIOR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P3" t="str">
            <v>CUENTA</v>
          </cell>
          <cell r="Q3" t="str">
            <v>VALOR</v>
          </cell>
          <cell r="R3" t="str">
            <v>VALOR</v>
          </cell>
          <cell r="S3" t="str">
            <v>VALOR</v>
          </cell>
          <cell r="T3" t="str">
            <v>VALOR</v>
          </cell>
          <cell r="U3" t="str">
            <v>VALOR</v>
          </cell>
        </row>
        <row r="4">
          <cell r="P4">
            <v>1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P5">
            <v>11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P6">
            <v>1101</v>
          </cell>
          <cell r="Q6">
            <v>19734</v>
          </cell>
          <cell r="R6">
            <v>51643</v>
          </cell>
          <cell r="S6">
            <v>104577</v>
          </cell>
          <cell r="T6">
            <v>211766</v>
          </cell>
          <cell r="U6">
            <v>310023</v>
          </cell>
        </row>
        <row r="7">
          <cell r="P7">
            <v>110105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P8">
            <v>110110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P9">
            <v>1103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P10">
            <v>110305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P11">
            <v>110310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P12">
            <v>110315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P13">
            <v>1104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P14">
            <v>1105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P15">
            <v>110505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P16">
            <v>110510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P17">
            <v>12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P18">
            <v>1201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P19">
            <v>120105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P20">
            <v>120110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P21">
            <v>1202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P22">
            <v>120205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P23">
            <v>120210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P24">
            <v>120215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P25">
            <v>1299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P26">
            <v>129905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P27">
            <v>129910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P28">
            <v>13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P29">
            <v>1301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P30">
            <v>130105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P31">
            <v>130110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P32">
            <v>130115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P33">
            <v>130120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P34">
            <v>130125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P35">
            <v>1302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P36">
            <v>130205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P37">
            <v>130210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P38">
            <v>130215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P39">
            <v>130220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P40">
            <v>130225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P41">
            <v>1303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P42">
            <v>130305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P43">
            <v>130310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P44">
            <v>130315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P45">
            <v>130320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P46">
            <v>130325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P47">
            <v>1304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P48">
            <v>130405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P49">
            <v>130410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P50">
            <v>130415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P51">
            <v>130420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P52">
            <v>130425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P53">
            <v>1305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P54">
            <v>130505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P55">
            <v>130510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P56">
            <v>130515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P57">
            <v>130520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P58">
            <v>130525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P59">
            <v>130530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P60">
            <v>130535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P61">
            <v>130540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P62">
            <v>1306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P63">
            <v>130605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P64">
            <v>130610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P65">
            <v>130615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P66">
            <v>130620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P67">
            <v>130625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P68">
            <v>130630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P69">
            <v>130635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P70">
            <v>130640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P71">
            <v>1307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P72">
            <v>130705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P73">
            <v>130710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P74">
            <v>130720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P75">
            <v>1399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P76">
            <v>139905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P77">
            <v>139910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P78">
            <v>14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P79">
            <v>1401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P80">
            <v>140105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P81">
            <v>140110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P82">
            <v>140115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P83">
            <v>140120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P84">
            <v>140125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P85">
            <v>1402</v>
          </cell>
          <cell r="Q85">
            <v>415800</v>
          </cell>
          <cell r="R85">
            <v>823284.00000000012</v>
          </cell>
          <cell r="S85">
            <v>1358418.6000000003</v>
          </cell>
          <cell r="T85">
            <v>2241390.6900000004</v>
          </cell>
          <cell r="U85">
            <v>3451741.6626000013</v>
          </cell>
        </row>
        <row r="86">
          <cell r="P86">
            <v>140205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P87">
            <v>140210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P88">
            <v>140215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P89">
            <v>140220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P90">
            <v>140225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P91">
            <v>1403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P92">
            <v>140305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P93">
            <v>140310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P94">
            <v>140315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P95">
            <v>140320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P96">
            <v>140325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P97">
            <v>1404</v>
          </cell>
          <cell r="Q97">
            <v>178200</v>
          </cell>
          <cell r="R97">
            <v>352836.00000000006</v>
          </cell>
          <cell r="S97">
            <v>582179.40000000014</v>
          </cell>
          <cell r="T97">
            <v>960596.01000000013</v>
          </cell>
          <cell r="U97">
            <v>1479317.8554000005</v>
          </cell>
        </row>
        <row r="98">
          <cell r="P98">
            <v>140405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P99">
            <v>140410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P100">
            <v>140415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P101">
            <v>140420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P102">
            <v>140425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P103">
            <v>1405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P104">
            <v>140505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P105">
            <v>140510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P106">
            <v>140515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P107">
            <v>140520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P108">
            <v>140525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P109">
            <v>1406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P110">
            <v>140605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P111">
            <v>140610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P112">
            <v>140615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P113">
            <v>140620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P114">
            <v>140625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P115">
            <v>1407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P116">
            <v>140705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P117">
            <v>140710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P118">
            <v>140715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P119">
            <v>140720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</row>
        <row r="120">
          <cell r="P120">
            <v>140725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P121">
            <v>1408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P122">
            <v>140805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P123">
            <v>140810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P124">
            <v>140815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P125">
            <v>140820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P126">
            <v>140825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P127">
            <v>1411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P128">
            <v>141105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P129">
            <v>141110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P130">
            <v>141115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P131">
            <v>141120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P132">
            <v>141125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</row>
        <row r="133">
          <cell r="P133">
            <v>1412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P134">
            <v>141205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</row>
        <row r="135">
          <cell r="P135">
            <v>141210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P136">
            <v>141215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P137">
            <v>141220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P138">
            <v>141225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</row>
        <row r="139">
          <cell r="P139">
            <v>1413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</row>
        <row r="140">
          <cell r="P140">
            <v>141305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P141">
            <v>141310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P142">
            <v>141315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P143">
            <v>141320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P144">
            <v>141325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P145">
            <v>1414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P146">
            <v>141405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</row>
        <row r="147">
          <cell r="P147">
            <v>141410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8">
          <cell r="P148">
            <v>141415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P149">
            <v>141420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P150">
            <v>141425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P151">
            <v>1415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P152">
            <v>141505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P153">
            <v>141510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</row>
        <row r="154">
          <cell r="P154">
            <v>141515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5">
          <cell r="P155">
            <v>141520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</row>
        <row r="156">
          <cell r="P156">
            <v>141525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P157">
            <v>1416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P158">
            <v>141605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P159">
            <v>141610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P160">
            <v>141615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P161">
            <v>141620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P162">
            <v>141625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P163">
            <v>1417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P164">
            <v>141705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</row>
        <row r="165">
          <cell r="P165">
            <v>141710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</row>
        <row r="166">
          <cell r="P166">
            <v>141715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P167">
            <v>141720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P168">
            <v>141725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P169">
            <v>1418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</row>
        <row r="170">
          <cell r="P170">
            <v>141805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P171">
            <v>141810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</row>
        <row r="172">
          <cell r="P172">
            <v>141815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P173">
            <v>141820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P174">
            <v>141825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P175">
            <v>1421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</row>
        <row r="176">
          <cell r="P176">
            <v>142105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</row>
        <row r="177">
          <cell r="P177">
            <v>142110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</row>
        <row r="178">
          <cell r="P178">
            <v>142115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</row>
        <row r="179">
          <cell r="P179">
            <v>142120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</row>
        <row r="180">
          <cell r="P180">
            <v>142125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</row>
        <row r="181">
          <cell r="P181">
            <v>1422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P182">
            <v>142205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P183">
            <v>142210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</row>
        <row r="184">
          <cell r="P184">
            <v>142215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</row>
        <row r="185">
          <cell r="P185">
            <v>142220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</row>
        <row r="186">
          <cell r="P186">
            <v>142225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</row>
        <row r="187">
          <cell r="P187">
            <v>1423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</row>
        <row r="188">
          <cell r="P188">
            <v>142305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</row>
        <row r="189">
          <cell r="P189">
            <v>142310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</row>
        <row r="190">
          <cell r="P190">
            <v>142315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</row>
        <row r="191">
          <cell r="P191">
            <v>142320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P192">
            <v>142325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P193">
            <v>142330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P194">
            <v>1424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P195">
            <v>142405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P196">
            <v>142410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P197">
            <v>142415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P198">
            <v>142420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P199">
            <v>142425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P200">
            <v>1425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P201">
            <v>142505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P202">
            <v>142510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P203">
            <v>142515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P204">
            <v>142520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P205">
            <v>142525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P206">
            <v>1426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P207">
            <v>142605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P208">
            <v>142610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P209">
            <v>142615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P210">
            <v>142620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P211">
            <v>142625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P212">
            <v>1427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P213">
            <v>142705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P214">
            <v>142710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P215">
            <v>142715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P216">
            <v>142720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P217">
            <v>142725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P218">
            <v>142730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P219">
            <v>1428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P220">
            <v>142805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P221">
            <v>142810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P222">
            <v>142815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P223">
            <v>142820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4">
          <cell r="P224">
            <v>142825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P225">
            <v>1499</v>
          </cell>
          <cell r="Q225">
            <v>-11880</v>
          </cell>
          <cell r="R225">
            <v>-47164</v>
          </cell>
          <cell r="S225">
            <v>-105382</v>
          </cell>
          <cell r="T225">
            <v>-201441</v>
          </cell>
          <cell r="U225">
            <v>-349373</v>
          </cell>
        </row>
        <row r="226">
          <cell r="P226">
            <v>149905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P227">
            <v>149910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P228">
            <v>149915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P229">
            <v>149920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P230">
            <v>149925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P231">
            <v>149930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P232">
            <v>15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P233">
            <v>1501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P234">
            <v>1502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P235">
            <v>16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P236">
            <v>1601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P237">
            <v>160105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P238">
            <v>160110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P239">
            <v>1602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P240">
            <v>160205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P241">
            <v>160210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P242">
            <v>160215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P243">
            <v>160220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P244">
            <v>1603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P245">
            <v>160305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P246">
            <v>160310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P247">
            <v>160315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P248">
            <v>160320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P249">
            <v>160325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P250">
            <v>1604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P251">
            <v>1605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P252">
            <v>160505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P253">
            <v>160515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P254">
            <v>160590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P255">
            <v>1606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P256">
            <v>1611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P257">
            <v>1612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P258">
            <v>1614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P259">
            <v>161405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P260">
            <v>161410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P261">
            <v>161415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P262">
            <v>161420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P263">
            <v>161425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P264">
            <v>161430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P265">
            <v>161490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P266">
            <v>1615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P267">
            <v>161505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P268">
            <v>161510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P269">
            <v>161515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P270">
            <v>161520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P271">
            <v>1690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P272">
            <v>169005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P273">
            <v>169010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P274">
            <v>169020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P275">
            <v>169030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P276">
            <v>169035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P277">
            <v>169090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P278">
            <v>1699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P279">
            <v>169905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P280">
            <v>169910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P281">
            <v>17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P282">
            <v>1702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P283">
            <v>170205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P284">
            <v>170210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P285">
            <v>170215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P286">
            <v>170220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P287">
            <v>170225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P288">
            <v>170230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P289">
            <v>170235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P290">
            <v>170290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P291">
            <v>1705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P292">
            <v>170505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P293">
            <v>170510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P294">
            <v>170515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P295">
            <v>170520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P296">
            <v>170525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P297">
            <v>170530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P298">
            <v>170590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P299">
            <v>170599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P300">
            <v>1706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P301">
            <v>170605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P302">
            <v>170610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P303">
            <v>170615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P304">
            <v>170620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P305">
            <v>170690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P306">
            <v>170699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P307">
            <v>1799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P308">
            <v>179910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P309">
            <v>18</v>
          </cell>
          <cell r="Q309">
            <v>50258.7</v>
          </cell>
          <cell r="R309">
            <v>44674.400000000001</v>
          </cell>
          <cell r="S309">
            <v>39090.1</v>
          </cell>
          <cell r="T309">
            <v>33505.800000000003</v>
          </cell>
          <cell r="U309">
            <v>27921.5</v>
          </cell>
        </row>
        <row r="310">
          <cell r="P310">
            <v>1801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P311">
            <v>1802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P312">
            <v>1803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P313">
            <v>1804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P314">
            <v>1805</v>
          </cell>
          <cell r="Q314">
            <v>7013</v>
          </cell>
          <cell r="R314">
            <v>7013</v>
          </cell>
          <cell r="S314">
            <v>7013</v>
          </cell>
          <cell r="T314">
            <v>7013</v>
          </cell>
          <cell r="U314">
            <v>7013</v>
          </cell>
        </row>
        <row r="315">
          <cell r="P315">
            <v>1806</v>
          </cell>
          <cell r="Q315">
            <v>48830</v>
          </cell>
          <cell r="R315">
            <v>48830</v>
          </cell>
          <cell r="S315">
            <v>48830</v>
          </cell>
          <cell r="T315">
            <v>48830</v>
          </cell>
          <cell r="U315">
            <v>48830</v>
          </cell>
        </row>
        <row r="316">
          <cell r="P316">
            <v>1807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P317">
            <v>1808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P318">
            <v>1809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P319">
            <v>1890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P320">
            <v>1899</v>
          </cell>
          <cell r="Q320">
            <v>-5584.3</v>
          </cell>
          <cell r="R320">
            <v>-11168.6</v>
          </cell>
          <cell r="S320">
            <v>-16752.900000000001</v>
          </cell>
          <cell r="T320">
            <v>-22337.200000000001</v>
          </cell>
          <cell r="U320">
            <v>-27921.5</v>
          </cell>
        </row>
        <row r="321">
          <cell r="P321">
            <v>189905</v>
          </cell>
        </row>
        <row r="322">
          <cell r="P322">
            <v>189910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P323">
            <v>189915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P324">
            <v>189920</v>
          </cell>
          <cell r="Q324">
            <v>-5584</v>
          </cell>
          <cell r="R324">
            <v>-11169</v>
          </cell>
          <cell r="S324">
            <v>-16753</v>
          </cell>
          <cell r="T324">
            <v>-22337</v>
          </cell>
          <cell r="U324">
            <v>-27922</v>
          </cell>
        </row>
        <row r="325">
          <cell r="P325">
            <v>189925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P326">
            <v>189930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P327">
            <v>189935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P328">
            <v>189940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P329">
            <v>19</v>
          </cell>
          <cell r="Q329">
            <v>7020</v>
          </cell>
          <cell r="R329">
            <v>6240</v>
          </cell>
          <cell r="S329">
            <v>5460</v>
          </cell>
          <cell r="T329">
            <v>4679</v>
          </cell>
          <cell r="U329">
            <v>3900</v>
          </cell>
        </row>
        <row r="330">
          <cell r="P330">
            <v>1901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P331">
            <v>190105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P332">
            <v>190110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P333">
            <v>190120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P334">
            <v>190125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P335">
            <v>1902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P336">
            <v>190205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P337">
            <v>190210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P338">
            <v>190215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P339">
            <v>190220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P340">
            <v>190225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P341">
            <v>190230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P342">
            <v>190235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P343">
            <v>190240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P344">
            <v>190245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P345">
            <v>190255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P346">
            <v>190260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P347">
            <v>190265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P348">
            <v>190270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P349">
            <v>190275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P350">
            <v>190280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P351">
            <v>190285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P352">
            <v>1904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P353">
            <v>190405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P354">
            <v>190410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P355">
            <v>190490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P356">
            <v>190499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P357">
            <v>1905</v>
          </cell>
          <cell r="Q357">
            <v>7800</v>
          </cell>
          <cell r="R357">
            <v>7800</v>
          </cell>
          <cell r="S357">
            <v>7800</v>
          </cell>
          <cell r="T357">
            <v>7800</v>
          </cell>
          <cell r="U357">
            <v>7800</v>
          </cell>
        </row>
        <row r="358">
          <cell r="P358">
            <v>190505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P359">
            <v>190510</v>
          </cell>
        </row>
        <row r="360">
          <cell r="P360">
            <v>190515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P361">
            <v>190520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P362">
            <v>190525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P363">
            <v>190530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P364">
            <v>190590</v>
          </cell>
        </row>
        <row r="365">
          <cell r="P365">
            <v>190599</v>
          </cell>
          <cell r="Q365">
            <v>-780</v>
          </cell>
          <cell r="R365">
            <v>-1560</v>
          </cell>
          <cell r="S365">
            <v>-2340</v>
          </cell>
          <cell r="T365">
            <v>-3121</v>
          </cell>
          <cell r="U365">
            <v>-3900</v>
          </cell>
        </row>
        <row r="366">
          <cell r="P366">
            <v>1906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P367">
            <v>190610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P368">
            <v>190615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P369">
            <v>1908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P370">
            <v>1909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P371">
            <v>190905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P372">
            <v>190910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P373">
            <v>1910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P374">
            <v>1990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P375">
            <v>199005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P376">
            <v>199010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P377">
            <v>199015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P378">
            <v>199025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P379">
            <v>199090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P380">
            <v>1999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P381">
            <v>199905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P382">
            <v>199910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P383">
            <v>199990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P384">
            <v>2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P385">
            <v>21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P386">
            <v>2101</v>
          </cell>
          <cell r="Q386">
            <v>129030</v>
          </cell>
          <cell r="R386">
            <v>313542.89999999997</v>
          </cell>
          <cell r="S386">
            <v>634924.37249999994</v>
          </cell>
          <cell r="T386">
            <v>1285721.8543125</v>
          </cell>
          <cell r="U386">
            <v>1980011.6556412503</v>
          </cell>
        </row>
        <row r="387">
          <cell r="P387">
            <v>210135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P388">
            <v>210140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P389">
            <v>210145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P390">
            <v>210150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P391">
            <v>2102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P392">
            <v>210205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P393">
            <v>210210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P394">
            <v>210215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P395">
            <v>2103</v>
          </cell>
          <cell r="Q395">
            <v>22770</v>
          </cell>
          <cell r="R395">
            <v>55331.1</v>
          </cell>
          <cell r="S395">
            <v>112045.47749999999</v>
          </cell>
          <cell r="T395">
            <v>226892.09193749999</v>
          </cell>
          <cell r="U395">
            <v>349413.82158375008</v>
          </cell>
        </row>
        <row r="396">
          <cell r="P396">
            <v>210305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P397">
            <v>210310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P398">
            <v>210315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P399">
            <v>210320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P400">
            <v>210325</v>
          </cell>
          <cell r="Q400">
            <v>22770</v>
          </cell>
          <cell r="R400">
            <v>55331.1</v>
          </cell>
          <cell r="S400">
            <v>112045.47749999999</v>
          </cell>
          <cell r="T400">
            <v>226892.09193749999</v>
          </cell>
          <cell r="U400">
            <v>349413.82158375008</v>
          </cell>
        </row>
        <row r="401">
          <cell r="P401">
            <v>210330</v>
          </cell>
        </row>
        <row r="402">
          <cell r="P402">
            <v>2104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P403">
            <v>2105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P404">
            <v>22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P405">
            <v>2201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P406">
            <v>220105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P407">
            <v>220110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P408">
            <v>2202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P409">
            <v>220205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P410">
            <v>220210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P411">
            <v>220215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P412">
            <v>2203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P413">
            <v>23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P414">
            <v>2302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</row>
        <row r="415">
          <cell r="P415">
            <v>230205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P416">
            <v>230210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P417">
            <v>2304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P418">
            <v>230405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P419">
            <v>230415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P420">
            <v>24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P421">
            <v>2401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P422">
            <v>2402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P423">
            <v>25</v>
          </cell>
          <cell r="Q423">
            <v>0</v>
          </cell>
          <cell r="R423">
            <v>0</v>
          </cell>
          <cell r="S423">
            <v>8079.9173328125053</v>
          </cell>
          <cell r="T423">
            <v>27716.220198320312</v>
          </cell>
          <cell r="U423">
            <v>59288.237367913272</v>
          </cell>
        </row>
        <row r="424">
          <cell r="P424">
            <v>2501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P425">
            <v>250105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P426">
            <v>250110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P427">
            <v>250115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P428">
            <v>250120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P429">
            <v>250125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P430">
            <v>250130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P431">
            <v>250135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</row>
        <row r="432">
          <cell r="P432">
            <v>250140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P433">
            <v>250150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P434">
            <v>250155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P435">
            <v>250190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P436">
            <v>2502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P437">
            <v>2503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P438">
            <v>250305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</row>
        <row r="439">
          <cell r="P439">
            <v>250310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P440">
            <v>250315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P441">
            <v>250320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P442">
            <v>250325</v>
          </cell>
          <cell r="Q442">
            <v>0</v>
          </cell>
          <cell r="R442">
            <v>0</v>
          </cell>
          <cell r="S442">
            <v>3343.4140687500026</v>
          </cell>
          <cell r="T442">
            <v>11468.78077171875</v>
          </cell>
          <cell r="U442">
            <v>24533.063738446868</v>
          </cell>
        </row>
        <row r="443">
          <cell r="P443">
            <v>250330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P444">
            <v>250390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P445">
            <v>2504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P446">
            <v>250405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P447">
            <v>250490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P448">
            <v>2505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P449">
            <v>250505</v>
          </cell>
          <cell r="Q449">
            <v>0</v>
          </cell>
          <cell r="R449">
            <v>0</v>
          </cell>
          <cell r="S449">
            <v>4736.5032640625031</v>
          </cell>
          <cell r="T449">
            <v>16247.439426601562</v>
          </cell>
          <cell r="U449">
            <v>34755.173629466401</v>
          </cell>
        </row>
        <row r="450">
          <cell r="P450">
            <v>250510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P451">
            <v>250590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P452">
            <v>2506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P453">
            <v>2507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P454">
            <v>2510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P455">
            <v>2511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P456">
            <v>2590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P457">
            <v>259010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P458">
            <v>259015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</row>
        <row r="459">
          <cell r="P459">
            <v>259090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P460">
            <v>26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P461">
            <v>2601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P462">
            <v>2602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P463">
            <v>260205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P464">
            <v>260210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P465">
            <v>260215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P466">
            <v>260220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P467">
            <v>260225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P468">
            <v>2603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P469">
            <v>260305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P470">
            <v>260310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P471">
            <v>260315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P472">
            <v>260320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P473">
            <v>260325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P474">
            <v>2606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P475">
            <v>260605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P476">
            <v>260610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P477">
            <v>260615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P478">
            <v>260620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P479">
            <v>260625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P480">
            <v>2607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P481">
            <v>260705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P482">
            <v>260710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P483">
            <v>260715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P484">
            <v>260720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P485">
            <v>260725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P486">
            <v>2608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P487">
            <v>260805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P488">
            <v>260810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P489">
            <v>260815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P490">
            <v>260820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</row>
        <row r="491">
          <cell r="P491">
            <v>260825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P492">
            <v>2690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P493">
            <v>269005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P494">
            <v>269010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P495">
            <v>269015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P496">
            <v>269020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P497">
            <v>269025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</row>
        <row r="498">
          <cell r="P498">
            <v>27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</row>
        <row r="499">
          <cell r="P499">
            <v>2703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P500">
            <v>270305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</row>
        <row r="501">
          <cell r="P501">
            <v>270315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</row>
        <row r="502">
          <cell r="P502">
            <v>2790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P503">
            <v>28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P504">
            <v>2803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P505">
            <v>280305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P506">
            <v>280310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P507">
            <v>29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P508">
            <v>2901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P509">
            <v>290105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P510">
            <v>290115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P511">
            <v>290120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P512">
            <v>290190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P513">
            <v>2902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P514">
            <v>2903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P515">
            <v>2904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P516">
            <v>2908</v>
          </cell>
          <cell r="Q516">
            <v>531273</v>
          </cell>
          <cell r="R516">
            <v>890733.00000000023</v>
          </cell>
          <cell r="S516">
            <v>1240207.1500000004</v>
          </cell>
          <cell r="T516">
            <v>1667883.7537500006</v>
          </cell>
          <cell r="U516">
            <v>2382923.0407750015</v>
          </cell>
        </row>
        <row r="517">
          <cell r="P517">
            <v>2910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P518">
            <v>2912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P519">
            <v>2990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P520">
            <v>299005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P521">
            <v>299090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P522">
            <v>3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P523">
            <v>31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P524">
            <v>3103</v>
          </cell>
          <cell r="Q524">
            <v>3300</v>
          </cell>
          <cell r="R524">
            <v>5940</v>
          </cell>
          <cell r="S524">
            <v>8910</v>
          </cell>
          <cell r="T524">
            <v>13365</v>
          </cell>
          <cell r="U524">
            <v>18711</v>
          </cell>
        </row>
        <row r="525">
          <cell r="P525">
            <v>33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P526">
            <v>3301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P527">
            <v>3303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P528">
            <v>330305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P529">
            <v>330310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P530">
            <v>330390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P531">
            <v>3305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P532">
            <v>3310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P533">
            <v>34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P534">
            <v>3402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P535">
            <v>340205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P536">
            <v>340210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P537">
            <v>3490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P538">
            <v>35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P539">
            <v>3501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P540">
            <v>3502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P541">
            <v>3503</v>
          </cell>
          <cell r="Q541">
            <v>0</v>
          </cell>
        </row>
        <row r="542">
          <cell r="P542">
            <v>36</v>
          </cell>
          <cell r="Q542">
            <v>0</v>
          </cell>
        </row>
        <row r="543">
          <cell r="P543">
            <v>3601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28917</v>
          </cell>
        </row>
        <row r="544">
          <cell r="P544">
            <v>3602</v>
          </cell>
          <cell r="R544">
            <v>-34034</v>
          </cell>
          <cell r="S544">
            <v>-34034</v>
          </cell>
          <cell r="T544">
            <v>-19824</v>
          </cell>
        </row>
        <row r="545">
          <cell r="P545">
            <v>3603</v>
          </cell>
          <cell r="Q545">
            <v>0</v>
          </cell>
          <cell r="R545">
            <v>0</v>
          </cell>
          <cell r="S545">
            <v>14210</v>
          </cell>
          <cell r="T545">
            <v>48742</v>
          </cell>
          <cell r="U545">
            <v>104266</v>
          </cell>
        </row>
        <row r="546">
          <cell r="P546">
            <v>3604</v>
          </cell>
          <cell r="Q546">
            <v>-27240</v>
          </cell>
          <cell r="R546">
            <v>-6794</v>
          </cell>
        </row>
        <row r="547">
          <cell r="P547">
            <v>4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P548">
            <v>41</v>
          </cell>
          <cell r="Q548">
            <v>43455</v>
          </cell>
          <cell r="R548">
            <v>77809</v>
          </cell>
          <cell r="S548">
            <v>119505</v>
          </cell>
          <cell r="T548">
            <v>182364</v>
          </cell>
          <cell r="U548">
            <v>266970</v>
          </cell>
        </row>
        <row r="549">
          <cell r="P549">
            <v>4101</v>
          </cell>
          <cell r="Q549">
            <v>6527</v>
          </cell>
          <cell r="R549">
            <v>15862</v>
          </cell>
          <cell r="S549">
            <v>32120</v>
          </cell>
          <cell r="T549">
            <v>65043</v>
          </cell>
          <cell r="U549">
            <v>100165</v>
          </cell>
        </row>
        <row r="550">
          <cell r="P550">
            <v>410115</v>
          </cell>
          <cell r="Q550">
            <v>5161</v>
          </cell>
          <cell r="R550">
            <v>12542</v>
          </cell>
          <cell r="S550">
            <v>25397</v>
          </cell>
          <cell r="T550">
            <v>51429</v>
          </cell>
          <cell r="U550">
            <v>79200</v>
          </cell>
        </row>
        <row r="551">
          <cell r="P551">
            <v>410120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P552">
            <v>410125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P553">
            <v>410130</v>
          </cell>
          <cell r="Q553">
            <v>1366</v>
          </cell>
          <cell r="R553">
            <v>3320</v>
          </cell>
          <cell r="S553">
            <v>6723</v>
          </cell>
          <cell r="T553">
            <v>13614</v>
          </cell>
          <cell r="U553">
            <v>20965</v>
          </cell>
        </row>
        <row r="554">
          <cell r="P554">
            <v>410135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P555">
            <v>410190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P556">
            <v>4102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P557">
            <v>410205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P558">
            <v>410210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P559">
            <v>4103</v>
          </cell>
          <cell r="Q559">
            <v>36928</v>
          </cell>
          <cell r="R559">
            <v>61947</v>
          </cell>
          <cell r="S559">
            <v>87385</v>
          </cell>
          <cell r="T559">
            <v>117321</v>
          </cell>
          <cell r="U559">
            <v>166805</v>
          </cell>
        </row>
        <row r="560">
          <cell r="P560">
            <v>410305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P561">
            <v>410310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P562">
            <v>410315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P563">
            <v>410330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P564">
            <v>410335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P565">
            <v>410340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P566">
            <v>410350</v>
          </cell>
          <cell r="Q566">
            <v>36928</v>
          </cell>
          <cell r="R566">
            <v>61947</v>
          </cell>
          <cell r="S566">
            <v>87385</v>
          </cell>
          <cell r="T566">
            <v>117321</v>
          </cell>
          <cell r="U566">
            <v>166805</v>
          </cell>
        </row>
        <row r="567">
          <cell r="P567">
            <v>4104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P568">
            <v>410405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P569">
            <v>410415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P570">
            <v>4105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P571">
            <v>410505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P572">
            <v>410590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P573">
            <v>42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P574">
            <v>4201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P575">
            <v>4202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P576">
            <v>4203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P577">
            <v>4204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P578">
            <v>4205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P579">
            <v>4290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P580">
            <v>43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P581">
            <v>4301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P582">
            <v>4302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P583">
            <v>4303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P584">
            <v>430305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P585">
            <v>430310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P586">
            <v>430390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P587">
            <v>4304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P588">
            <v>4305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P589">
            <v>4306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P590">
            <v>44</v>
          </cell>
          <cell r="Q590">
            <v>11880</v>
          </cell>
          <cell r="R590">
            <v>35284</v>
          </cell>
          <cell r="S590">
            <v>58218</v>
          </cell>
          <cell r="T590">
            <v>96060</v>
          </cell>
          <cell r="U590">
            <v>147932</v>
          </cell>
        </row>
        <row r="591">
          <cell r="P591">
            <v>4401</v>
          </cell>
          <cell r="Q591">
            <v>11880</v>
          </cell>
          <cell r="R591">
            <v>35284</v>
          </cell>
          <cell r="S591">
            <v>58218</v>
          </cell>
          <cell r="T591">
            <v>96060</v>
          </cell>
          <cell r="U591">
            <v>147932</v>
          </cell>
        </row>
        <row r="592">
          <cell r="P592">
            <v>4402</v>
          </cell>
        </row>
        <row r="593">
          <cell r="P593">
            <v>4403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P594">
            <v>4404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P595">
            <v>4405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P596">
            <v>4406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P597">
            <v>4407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P598">
            <v>45</v>
          </cell>
          <cell r="Q598">
            <v>57314.908000000003</v>
          </cell>
          <cell r="R598">
            <v>60315.908000000003</v>
          </cell>
          <cell r="S598">
            <v>73558.312000000005</v>
          </cell>
          <cell r="T598">
            <v>94761.600000000006</v>
          </cell>
          <cell r="U598">
            <v>112438.85</v>
          </cell>
        </row>
        <row r="599">
          <cell r="P599">
            <v>4501</v>
          </cell>
          <cell r="Q599">
            <v>35760.608</v>
          </cell>
          <cell r="R599">
            <v>35760.608</v>
          </cell>
          <cell r="S599">
            <v>44341.012000000002</v>
          </cell>
          <cell r="T599">
            <v>58149</v>
          </cell>
          <cell r="U599">
            <v>66999</v>
          </cell>
        </row>
        <row r="600">
          <cell r="P600">
            <v>450105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P601">
            <v>450110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P602">
            <v>450115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P603">
            <v>450120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P604">
            <v>450125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P605">
            <v>450130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P606">
            <v>450135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P607">
            <v>450190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P608">
            <v>4502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P609">
            <v>450205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P610">
            <v>450210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P611">
            <v>4503</v>
          </cell>
          <cell r="Q611">
            <v>13308</v>
          </cell>
          <cell r="R611">
            <v>14288</v>
          </cell>
          <cell r="S611">
            <v>15694</v>
          </cell>
          <cell r="T611">
            <v>16816</v>
          </cell>
          <cell r="U611">
            <v>18565.32</v>
          </cell>
        </row>
        <row r="612">
          <cell r="P612">
            <v>450305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P613">
            <v>450310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P614">
            <v>450315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P615">
            <v>450320</v>
          </cell>
          <cell r="Q615">
            <v>1200</v>
          </cell>
          <cell r="R615">
            <v>1440</v>
          </cell>
          <cell r="S615">
            <v>1728</v>
          </cell>
          <cell r="T615">
            <v>2073</v>
          </cell>
          <cell r="U615">
            <v>2488.3199999999997</v>
          </cell>
        </row>
        <row r="616">
          <cell r="P616">
            <v>450325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P617">
            <v>450330</v>
          </cell>
          <cell r="Q617">
            <v>9408</v>
          </cell>
          <cell r="R617">
            <v>9408</v>
          </cell>
          <cell r="S617">
            <v>9878</v>
          </cell>
          <cell r="T617">
            <v>9878</v>
          </cell>
          <cell r="U617">
            <v>9878</v>
          </cell>
        </row>
        <row r="618">
          <cell r="P618">
            <v>450390</v>
          </cell>
          <cell r="Q618">
            <v>2700</v>
          </cell>
          <cell r="R618">
            <v>3440</v>
          </cell>
          <cell r="S618">
            <v>4088</v>
          </cell>
          <cell r="T618">
            <v>4865</v>
          </cell>
          <cell r="U618">
            <v>6199</v>
          </cell>
        </row>
        <row r="619">
          <cell r="P619">
            <v>4504</v>
          </cell>
          <cell r="Q619">
            <v>1882</v>
          </cell>
          <cell r="R619">
            <v>3903</v>
          </cell>
          <cell r="S619">
            <v>7159</v>
          </cell>
          <cell r="T619">
            <v>13432.3</v>
          </cell>
          <cell r="U619">
            <v>20510.23</v>
          </cell>
        </row>
        <row r="620">
          <cell r="P620">
            <v>450405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P621">
            <v>450410</v>
          </cell>
          <cell r="Q621">
            <v>300</v>
          </cell>
          <cell r="R621">
            <v>330</v>
          </cell>
          <cell r="S621">
            <v>363.00000000000006</v>
          </cell>
          <cell r="T621">
            <v>399.30000000000007</v>
          </cell>
          <cell r="U621">
            <v>439.23000000000013</v>
          </cell>
        </row>
        <row r="622">
          <cell r="P622">
            <v>450415</v>
          </cell>
          <cell r="Q622">
            <v>595</v>
          </cell>
          <cell r="R622">
            <v>1176</v>
          </cell>
          <cell r="S622">
            <v>1941</v>
          </cell>
          <cell r="T622">
            <v>3201</v>
          </cell>
          <cell r="U622">
            <v>4931</v>
          </cell>
        </row>
        <row r="623">
          <cell r="P623">
            <v>450420</v>
          </cell>
          <cell r="Q623">
            <v>987</v>
          </cell>
          <cell r="R623">
            <v>2397</v>
          </cell>
          <cell r="S623">
            <v>4855</v>
          </cell>
          <cell r="T623">
            <v>9832</v>
          </cell>
          <cell r="U623">
            <v>15140</v>
          </cell>
        </row>
        <row r="624">
          <cell r="P624">
            <v>450421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P625">
            <v>450430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P626">
            <v>450490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</row>
        <row r="627">
          <cell r="P627">
            <v>4505</v>
          </cell>
          <cell r="Q627">
            <v>5584.3</v>
          </cell>
          <cell r="R627">
            <v>5584.3</v>
          </cell>
          <cell r="S627">
            <v>5584.3</v>
          </cell>
          <cell r="T627">
            <v>5584.3</v>
          </cell>
          <cell r="U627">
            <v>5584.3</v>
          </cell>
        </row>
        <row r="628">
          <cell r="P628">
            <v>450510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</row>
        <row r="629">
          <cell r="P629">
            <v>450515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P630">
            <v>450520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P631">
            <v>450525</v>
          </cell>
        </row>
        <row r="632">
          <cell r="P632">
            <v>450530</v>
          </cell>
        </row>
        <row r="633">
          <cell r="P633">
            <v>450535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P634">
            <v>450540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P635">
            <v>450545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P636">
            <v>450590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P637">
            <v>4506</v>
          </cell>
          <cell r="Q637">
            <v>780</v>
          </cell>
          <cell r="R637">
            <v>780</v>
          </cell>
          <cell r="S637">
            <v>780</v>
          </cell>
          <cell r="T637">
            <v>780</v>
          </cell>
          <cell r="U637">
            <v>780</v>
          </cell>
        </row>
        <row r="638">
          <cell r="P638">
            <v>450605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P639">
            <v>450610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P640">
            <v>450615</v>
          </cell>
        </row>
        <row r="641">
          <cell r="P641">
            <v>450620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P642">
            <v>450625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P643">
            <v>450630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P644">
            <v>450635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P645">
            <v>450690</v>
          </cell>
        </row>
        <row r="646">
          <cell r="P646">
            <v>4507</v>
          </cell>
        </row>
        <row r="647">
          <cell r="P647">
            <v>450705</v>
          </cell>
        </row>
        <row r="648">
          <cell r="P648">
            <v>450710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P649">
            <v>450715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</row>
        <row r="650">
          <cell r="P650">
            <v>450790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</row>
        <row r="651">
          <cell r="P651">
            <v>46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</row>
        <row r="652">
          <cell r="P652">
            <v>4601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3">
          <cell r="P653">
            <v>4690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</row>
        <row r="654">
          <cell r="P654">
            <v>47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</row>
        <row r="655">
          <cell r="P655">
            <v>4701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P656">
            <v>4702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7">
          <cell r="P657">
            <v>4703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</row>
        <row r="658">
          <cell r="P658">
            <v>4790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P659">
            <v>48</v>
          </cell>
          <cell r="Q659">
            <v>0</v>
          </cell>
          <cell r="R659">
            <v>0</v>
          </cell>
          <cell r="S659">
            <v>8080.0119000000086</v>
          </cell>
          <cell r="T659">
            <v>27717</v>
          </cell>
          <cell r="U659">
            <v>59288.379375000004</v>
          </cell>
        </row>
        <row r="660">
          <cell r="P660">
            <v>4810</v>
          </cell>
          <cell r="Q660">
            <v>0</v>
          </cell>
          <cell r="R660">
            <v>0</v>
          </cell>
          <cell r="S660">
            <v>3343.4532000000036</v>
          </cell>
          <cell r="T660">
            <v>11469</v>
          </cell>
          <cell r="U660">
            <v>24533.122500000001</v>
          </cell>
        </row>
        <row r="661">
          <cell r="P661">
            <v>4815</v>
          </cell>
          <cell r="Q661">
            <v>0</v>
          </cell>
          <cell r="R661">
            <v>0</v>
          </cell>
          <cell r="S661">
            <v>4736.558700000005</v>
          </cell>
          <cell r="T661">
            <v>16248</v>
          </cell>
          <cell r="U661">
            <v>34755.256875000006</v>
          </cell>
        </row>
        <row r="662">
          <cell r="P662">
            <v>4890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P663">
            <v>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P664">
            <v>51</v>
          </cell>
          <cell r="Q664">
            <v>82210</v>
          </cell>
          <cell r="R664">
            <v>162775</v>
          </cell>
          <cell r="S664">
            <v>268579</v>
          </cell>
          <cell r="T664">
            <v>443155</v>
          </cell>
          <cell r="U664">
            <v>682459</v>
          </cell>
        </row>
        <row r="665">
          <cell r="P665">
            <v>5101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6">
          <cell r="P666">
            <v>510110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</row>
        <row r="667">
          <cell r="P667">
            <v>510115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P668">
            <v>5102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P669">
            <v>510205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P670">
            <v>510210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1">
          <cell r="P671">
            <v>5103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</row>
        <row r="672">
          <cell r="P672">
            <v>510305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</row>
        <row r="673">
          <cell r="P673">
            <v>510310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4">
          <cell r="P674">
            <v>510315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</row>
        <row r="675">
          <cell r="P675">
            <v>510320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6">
          <cell r="P676">
            <v>5104</v>
          </cell>
          <cell r="Q676">
            <v>82210</v>
          </cell>
          <cell r="R676">
            <v>162775</v>
          </cell>
          <cell r="S676">
            <v>268579</v>
          </cell>
          <cell r="T676">
            <v>443155</v>
          </cell>
          <cell r="U676">
            <v>682459</v>
          </cell>
        </row>
        <row r="677">
          <cell r="P677">
            <v>510405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8">
          <cell r="P678">
            <v>510410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</row>
        <row r="679">
          <cell r="P679">
            <v>510415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0">
          <cell r="P680">
            <v>510420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</row>
        <row r="681">
          <cell r="P681">
            <v>510425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</row>
        <row r="682">
          <cell r="P682">
            <v>510430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</row>
        <row r="683">
          <cell r="P683">
            <v>510435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P684">
            <v>5190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P685">
            <v>519005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P686">
            <v>519010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7">
          <cell r="P687">
            <v>519090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</row>
        <row r="688">
          <cell r="P688">
            <v>52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P689">
            <v>5201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  <row r="690">
          <cell r="P690">
            <v>520105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</row>
        <row r="691">
          <cell r="P691">
            <v>520110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</row>
        <row r="692">
          <cell r="P692">
            <v>520115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</row>
        <row r="693">
          <cell r="P693">
            <v>520120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</row>
        <row r="694">
          <cell r="P694">
            <v>520125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</row>
        <row r="695">
          <cell r="P695">
            <v>5202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</row>
        <row r="696">
          <cell r="P696">
            <v>5203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</row>
        <row r="697">
          <cell r="P697">
            <v>5204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</row>
        <row r="698">
          <cell r="P698">
            <v>5205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</row>
        <row r="699">
          <cell r="P699">
            <v>5290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</row>
        <row r="700">
          <cell r="P700">
            <v>53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</row>
        <row r="701">
          <cell r="P701">
            <v>5301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</row>
        <row r="702">
          <cell r="P702">
            <v>5302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</row>
        <row r="703">
          <cell r="P703">
            <v>5303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</row>
        <row r="704">
          <cell r="P704">
            <v>530305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</row>
        <row r="705">
          <cell r="P705">
            <v>530310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</row>
        <row r="706">
          <cell r="P706">
            <v>530390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</row>
        <row r="707">
          <cell r="P707">
            <v>5304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</row>
        <row r="708">
          <cell r="P708">
            <v>54</v>
          </cell>
          <cell r="Q708">
            <v>3200</v>
          </cell>
          <cell r="R708">
            <v>3840</v>
          </cell>
          <cell r="S708">
            <v>4992</v>
          </cell>
          <cell r="T708">
            <v>6490</v>
          </cell>
          <cell r="U708">
            <v>8436</v>
          </cell>
        </row>
        <row r="709">
          <cell r="P709">
            <v>5404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</row>
        <row r="710">
          <cell r="P710">
            <v>5490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</row>
        <row r="711">
          <cell r="P711">
            <v>549005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P712">
            <v>549010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</row>
        <row r="713">
          <cell r="P713">
            <v>55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</row>
        <row r="714">
          <cell r="P714">
            <v>5501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</row>
        <row r="715">
          <cell r="P715">
            <v>5502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</row>
        <row r="716">
          <cell r="P716">
            <v>5503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</row>
        <row r="717">
          <cell r="P717">
            <v>5590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</row>
        <row r="718">
          <cell r="P718">
            <v>56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</row>
        <row r="719">
          <cell r="P719">
            <v>5601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</row>
        <row r="720">
          <cell r="P720">
            <v>5602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</row>
        <row r="721">
          <cell r="P721">
            <v>5603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</row>
        <row r="722">
          <cell r="P722">
            <v>5604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</row>
        <row r="723">
          <cell r="P723">
            <v>560405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P724">
            <v>560410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</row>
        <row r="725">
          <cell r="P725">
            <v>560415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</row>
        <row r="726">
          <cell r="P726">
            <v>560420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</row>
        <row r="727">
          <cell r="P727">
            <v>5690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</row>
        <row r="728">
          <cell r="P728">
            <v>59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P729">
            <v>6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P730">
            <v>61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</row>
        <row r="731">
          <cell r="P731">
            <v>6190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</row>
        <row r="732">
          <cell r="P732">
            <v>64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</row>
        <row r="733">
          <cell r="P733">
            <v>6401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</row>
        <row r="734">
          <cell r="P734">
            <v>640105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</row>
        <row r="735">
          <cell r="P735">
            <v>640110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</row>
        <row r="736">
          <cell r="P736">
            <v>6402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</row>
        <row r="737">
          <cell r="P737">
            <v>640205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</row>
        <row r="738">
          <cell r="P738">
            <v>640210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39">
          <cell r="P739">
            <v>640215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</row>
        <row r="740">
          <cell r="P740">
            <v>640290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</row>
        <row r="741">
          <cell r="P741">
            <v>6403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</row>
        <row r="742">
          <cell r="P742">
            <v>640305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</row>
        <row r="743">
          <cell r="P743">
            <v>640310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</row>
        <row r="744">
          <cell r="P744">
            <v>640315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</row>
        <row r="745">
          <cell r="P745">
            <v>6404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</row>
        <row r="746">
          <cell r="P746">
            <v>640405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</row>
        <row r="747">
          <cell r="P747">
            <v>640410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</row>
        <row r="748">
          <cell r="P748">
            <v>640415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</row>
        <row r="749">
          <cell r="P749">
            <v>640420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</row>
        <row r="750">
          <cell r="P750">
            <v>6405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P751">
            <v>640505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</row>
        <row r="752">
          <cell r="P752">
            <v>640510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</row>
        <row r="753">
          <cell r="P753">
            <v>640590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</row>
        <row r="754">
          <cell r="P754">
            <v>7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</row>
        <row r="755">
          <cell r="P755">
            <v>71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</row>
        <row r="756">
          <cell r="P756">
            <v>7101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</row>
        <row r="757">
          <cell r="P757">
            <v>710105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</row>
        <row r="758">
          <cell r="P758">
            <v>710110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</row>
        <row r="759">
          <cell r="P759">
            <v>710190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</row>
        <row r="760">
          <cell r="P760">
            <v>7102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</row>
        <row r="761">
          <cell r="P761">
            <v>710205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</row>
        <row r="762">
          <cell r="P762">
            <v>710210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</row>
        <row r="763">
          <cell r="P763">
            <v>710215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</row>
        <row r="764">
          <cell r="P764">
            <v>710220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</row>
        <row r="765">
          <cell r="P765">
            <v>710225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</row>
        <row r="766">
          <cell r="P766">
            <v>710230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P767">
            <v>710235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</row>
        <row r="768">
          <cell r="P768">
            <v>710240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</row>
        <row r="769">
          <cell r="P769">
            <v>710245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</row>
        <row r="770">
          <cell r="P770">
            <v>710250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</row>
        <row r="771">
          <cell r="P771">
            <v>710255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</row>
        <row r="772">
          <cell r="P772">
            <v>710260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</row>
        <row r="773">
          <cell r="P773">
            <v>7103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</row>
        <row r="774">
          <cell r="P774">
            <v>710305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</row>
        <row r="775">
          <cell r="P775">
            <v>710310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</row>
        <row r="776">
          <cell r="P776">
            <v>710315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</row>
        <row r="777">
          <cell r="P777">
            <v>710320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</row>
        <row r="778">
          <cell r="P778">
            <v>710325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</row>
        <row r="779">
          <cell r="P779">
            <v>710330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</row>
        <row r="780">
          <cell r="P780">
            <v>7104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</row>
        <row r="781">
          <cell r="P781">
            <v>710405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</row>
        <row r="782">
          <cell r="P782">
            <v>710410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</row>
        <row r="783">
          <cell r="P783">
            <v>7105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</row>
        <row r="784">
          <cell r="P784">
            <v>710505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</row>
        <row r="785">
          <cell r="P785">
            <v>710510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</row>
        <row r="786">
          <cell r="P786">
            <v>710515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P787">
            <v>710520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</row>
        <row r="788">
          <cell r="P788">
            <v>710525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</row>
        <row r="789">
          <cell r="P789">
            <v>710530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</row>
        <row r="790">
          <cell r="P790">
            <v>710535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</row>
        <row r="791">
          <cell r="P791">
            <v>7106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</row>
        <row r="792">
          <cell r="P792">
            <v>710605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</row>
        <row r="793">
          <cell r="P793">
            <v>710610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</row>
        <row r="794">
          <cell r="P794">
            <v>710615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</row>
        <row r="795">
          <cell r="P795">
            <v>710620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</row>
        <row r="796">
          <cell r="P796">
            <v>710625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</row>
        <row r="797">
          <cell r="P797">
            <v>710630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</row>
        <row r="798">
          <cell r="P798">
            <v>710635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</row>
        <row r="799">
          <cell r="P799">
            <v>7107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</row>
        <row r="800">
          <cell r="P800">
            <v>710705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</row>
        <row r="801">
          <cell r="P801">
            <v>710710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</row>
        <row r="802">
          <cell r="P802">
            <v>710715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</row>
        <row r="803">
          <cell r="P803">
            <v>710720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</row>
        <row r="804">
          <cell r="P804">
            <v>710725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</row>
        <row r="805">
          <cell r="P805">
            <v>710730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</row>
        <row r="806">
          <cell r="P806">
            <v>710735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</row>
        <row r="807">
          <cell r="P807">
            <v>710790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</row>
        <row r="808">
          <cell r="P808">
            <v>7109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</row>
        <row r="809">
          <cell r="P809">
            <v>710905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</row>
        <row r="810">
          <cell r="P810">
            <v>710910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</row>
        <row r="811">
          <cell r="P811">
            <v>710915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</row>
        <row r="812">
          <cell r="P812">
            <v>710920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</row>
        <row r="813">
          <cell r="P813">
            <v>710925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</row>
        <row r="814">
          <cell r="P814">
            <v>710990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</row>
        <row r="815">
          <cell r="P815">
            <v>7110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</row>
        <row r="816">
          <cell r="P816">
            <v>711005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</row>
        <row r="817">
          <cell r="P817">
            <v>711010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</row>
        <row r="818">
          <cell r="P818">
            <v>711015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</row>
        <row r="819">
          <cell r="P819">
            <v>7112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</row>
        <row r="820">
          <cell r="P820">
            <v>7113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</row>
        <row r="821">
          <cell r="P821">
            <v>711305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</row>
        <row r="822">
          <cell r="P822">
            <v>711310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</row>
        <row r="823">
          <cell r="P823">
            <v>7114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</row>
        <row r="824">
          <cell r="P824">
            <v>711405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</row>
        <row r="825">
          <cell r="P825">
            <v>711410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</row>
        <row r="826">
          <cell r="P826">
            <v>711415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</row>
        <row r="827">
          <cell r="P827">
            <v>711420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</row>
        <row r="828">
          <cell r="P828">
            <v>7190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</row>
        <row r="829">
          <cell r="P829">
            <v>719005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</row>
        <row r="830">
          <cell r="P830">
            <v>719010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</row>
        <row r="831">
          <cell r="P831">
            <v>719015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</row>
        <row r="832">
          <cell r="P832">
            <v>719020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</row>
        <row r="833">
          <cell r="P833">
            <v>719025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</row>
        <row r="834">
          <cell r="P834">
            <v>719035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</row>
        <row r="835">
          <cell r="P835">
            <v>719045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</row>
        <row r="836">
          <cell r="P836">
            <v>719090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</row>
        <row r="837">
          <cell r="P837">
            <v>74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</row>
        <row r="838">
          <cell r="P838">
            <v>7401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</row>
        <row r="839">
          <cell r="P839">
            <v>740105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</row>
        <row r="840">
          <cell r="P840">
            <v>740110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</row>
        <row r="841">
          <cell r="P841">
            <v>740115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</row>
        <row r="842">
          <cell r="P842">
            <v>740120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</row>
        <row r="843">
          <cell r="P843">
            <v>740125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</row>
        <row r="844">
          <cell r="P844">
            <v>740130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</row>
        <row r="845">
          <cell r="P845">
            <v>740135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</row>
        <row r="846">
          <cell r="P846">
            <v>740140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</row>
        <row r="847">
          <cell r="P847">
            <v>7402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</row>
        <row r="848">
          <cell r="P848">
            <v>740205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</row>
        <row r="849">
          <cell r="P849">
            <v>740210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</row>
        <row r="850">
          <cell r="P850">
            <v>740215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</row>
        <row r="851">
          <cell r="P851">
            <v>740220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</row>
        <row r="852">
          <cell r="P852">
            <v>740225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</row>
        <row r="853">
          <cell r="P853">
            <v>740230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</row>
        <row r="854">
          <cell r="P854">
            <v>740235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</row>
        <row r="855">
          <cell r="P855">
            <v>740240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</row>
        <row r="856">
          <cell r="P856">
            <v>740245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</row>
        <row r="857">
          <cell r="P857">
            <v>740250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</row>
        <row r="858">
          <cell r="P858">
            <v>7403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</row>
        <row r="859">
          <cell r="P859">
            <v>740305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</row>
        <row r="860">
          <cell r="P860">
            <v>740310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</row>
        <row r="861">
          <cell r="P861">
            <v>740315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</row>
        <row r="862">
          <cell r="P862">
            <v>740320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</row>
        <row r="863">
          <cell r="P863">
            <v>740325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</row>
        <row r="864">
          <cell r="P864">
            <v>740330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</row>
        <row r="865">
          <cell r="P865">
            <v>740335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</row>
        <row r="866">
          <cell r="P866">
            <v>740340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</row>
        <row r="867">
          <cell r="P867">
            <v>740345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</row>
        <row r="868">
          <cell r="P868">
            <v>740350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</row>
        <row r="869">
          <cell r="P869">
            <v>7404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</row>
        <row r="870">
          <cell r="P870">
            <v>740405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</row>
        <row r="871">
          <cell r="P871">
            <v>740410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</row>
        <row r="872">
          <cell r="P872">
            <v>7406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</row>
        <row r="873">
          <cell r="P873">
            <v>740605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</row>
        <row r="874">
          <cell r="P874">
            <v>740610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</row>
        <row r="875">
          <cell r="P875">
            <v>740615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</row>
        <row r="876">
          <cell r="P876">
            <v>740620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</row>
        <row r="877">
          <cell r="P877">
            <v>740625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</row>
        <row r="878">
          <cell r="P878">
            <v>740630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</row>
        <row r="879">
          <cell r="P879">
            <v>740635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</row>
        <row r="880">
          <cell r="P880">
            <v>7407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</row>
        <row r="881">
          <cell r="P881">
            <v>740710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</row>
        <row r="882">
          <cell r="P882">
            <v>740715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</row>
        <row r="883">
          <cell r="P883">
            <v>740720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</row>
        <row r="884">
          <cell r="P884">
            <v>740725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</row>
        <row r="885">
          <cell r="P885">
            <v>740730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</row>
        <row r="886">
          <cell r="P886">
            <v>7412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</row>
        <row r="887">
          <cell r="P887">
            <v>741205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</row>
        <row r="888">
          <cell r="P888">
            <v>741210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</row>
        <row r="889">
          <cell r="P889">
            <v>741215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</row>
        <row r="890">
          <cell r="P890">
            <v>741220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</row>
        <row r="891">
          <cell r="P891">
            <v>741225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</row>
        <row r="892">
          <cell r="P892">
            <v>741230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</row>
        <row r="893">
          <cell r="P893">
            <v>741235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</row>
        <row r="894">
          <cell r="P894">
            <v>7414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</row>
        <row r="895">
          <cell r="P895">
            <v>741405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</row>
        <row r="896">
          <cell r="P896">
            <v>741410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</row>
        <row r="897">
          <cell r="P897">
            <v>741415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</row>
        <row r="898">
          <cell r="P898">
            <v>741420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</row>
        <row r="899">
          <cell r="P899">
            <v>741425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</row>
        <row r="900">
          <cell r="P900">
            <v>741430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</row>
        <row r="901">
          <cell r="P901">
            <v>741435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</row>
        <row r="902">
          <cell r="P902">
            <v>741440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</row>
        <row r="903">
          <cell r="P903">
            <v>7415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</row>
        <row r="904">
          <cell r="P904">
            <v>741505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</row>
        <row r="905">
          <cell r="P905">
            <v>741510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</row>
        <row r="906">
          <cell r="P906">
            <v>741515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</row>
        <row r="907">
          <cell r="P907">
            <v>741520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</row>
        <row r="908">
          <cell r="P908">
            <v>7416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</row>
        <row r="909">
          <cell r="P909">
            <v>741605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</row>
        <row r="910">
          <cell r="P910">
            <v>741610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</row>
        <row r="911">
          <cell r="P911">
            <v>7490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</row>
        <row r="912">
          <cell r="P912">
            <v>749010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</row>
        <row r="913">
          <cell r="P913">
            <v>749020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</row>
        <row r="914">
          <cell r="P914">
            <v>749090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PPTO_BG"/>
      <sheetName val="PPTO_PG"/>
      <sheetName val="INDICES"/>
      <sheetName val="EVALUACIÓN"/>
      <sheetName val="MATRIZ_ING_GASTOS"/>
      <sheetName val="51_INT GANADOS"/>
      <sheetName val="Inf_Adic"/>
      <sheetName val="41_INT PAGADOS"/>
      <sheetName val="GASTOS_OPERATIVOS"/>
      <sheetName val="GASTO_PERSONAL"/>
      <sheetName val="21_DEPOSITOS"/>
      <sheetName val="Modelo_Micro"/>
      <sheetName val="Modelo_Olla"/>
      <sheetName val="Hoja1"/>
      <sheetName val="Hoja2"/>
    </sheetNames>
    <sheetDataSet>
      <sheetData sheetId="0">
        <row r="73">
          <cell r="C73">
            <v>258</v>
          </cell>
        </row>
      </sheetData>
      <sheetData sheetId="1">
        <row r="201">
          <cell r="O201">
            <v>5387.6947261170171</v>
          </cell>
        </row>
      </sheetData>
      <sheetData sheetId="2">
        <row r="215">
          <cell r="P215">
            <v>-94.411446692654849</v>
          </cell>
        </row>
      </sheetData>
      <sheetData sheetId="3">
        <row r="30">
          <cell r="R30">
            <v>0.75636962222071968</v>
          </cell>
        </row>
      </sheetData>
      <sheetData sheetId="4">
        <row r="51">
          <cell r="C51">
            <v>409.2653577186727</v>
          </cell>
        </row>
      </sheetData>
      <sheetData sheetId="5" refreshError="1"/>
      <sheetData sheetId="6"/>
      <sheetData sheetId="7" refreshError="1"/>
      <sheetData sheetId="8">
        <row r="5">
          <cell r="BM5">
            <v>0</v>
          </cell>
        </row>
      </sheetData>
      <sheetData sheetId="9" refreshError="1"/>
      <sheetData sheetId="10" refreshError="1"/>
      <sheetData sheetId="11" refreshError="1"/>
      <sheetData sheetId="12">
        <row r="44">
          <cell r="K44">
            <v>4837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G17"/>
  <sheetViews>
    <sheetView tabSelected="1" workbookViewId="0">
      <selection activeCell="I10" sqref="I10"/>
    </sheetView>
  </sheetViews>
  <sheetFormatPr baseColWidth="10" defaultRowHeight="15.6" x14ac:dyDescent="0.3"/>
  <cols>
    <col min="1" max="1" width="11.5546875" style="6"/>
    <col min="2" max="2" width="7.77734375" style="6" customWidth="1"/>
    <col min="3" max="3" width="26.6640625" style="6" customWidth="1"/>
    <col min="4" max="6" width="13.77734375" style="6" customWidth="1"/>
    <col min="7" max="7" width="7.77734375" style="6" customWidth="1"/>
    <col min="8" max="16384" width="11.5546875" style="6"/>
  </cols>
  <sheetData>
    <row r="1" spans="2:7" x14ac:dyDescent="0.3">
      <c r="C1" s="7"/>
    </row>
    <row r="2" spans="2:7" x14ac:dyDescent="0.3">
      <c r="C2" s="7"/>
    </row>
    <row r="3" spans="2:7" x14ac:dyDescent="0.3">
      <c r="C3" s="7"/>
    </row>
    <row r="4" spans="2:7" x14ac:dyDescent="0.3">
      <c r="C4" s="7"/>
    </row>
    <row r="5" spans="2:7" x14ac:dyDescent="0.3">
      <c r="C5" s="7"/>
    </row>
    <row r="6" spans="2:7" x14ac:dyDescent="0.3">
      <c r="C6" s="2" t="s">
        <v>9</v>
      </c>
    </row>
    <row r="7" spans="2:7" ht="29.4" customHeight="1" thickBot="1" x14ac:dyDescent="0.35">
      <c r="B7" s="8"/>
      <c r="C7" s="8"/>
      <c r="D7" s="8"/>
      <c r="E7" s="8"/>
      <c r="F7" s="8"/>
      <c r="G7" s="8"/>
    </row>
    <row r="8" spans="2:7" ht="31.8" thickBot="1" x14ac:dyDescent="0.35">
      <c r="B8" s="8"/>
      <c r="C8" s="4" t="s">
        <v>0</v>
      </c>
      <c r="D8" s="5" t="s">
        <v>1</v>
      </c>
      <c r="E8" s="5" t="s">
        <v>2</v>
      </c>
      <c r="F8" s="5" t="s">
        <v>3</v>
      </c>
      <c r="G8" s="8"/>
    </row>
    <row r="9" spans="2:7" ht="16.2" thickBot="1" x14ac:dyDescent="0.35">
      <c r="B9" s="8"/>
      <c r="C9" s="9" t="s">
        <v>4</v>
      </c>
      <c r="D9" s="10">
        <v>0.08</v>
      </c>
      <c r="E9" s="10">
        <v>0.08</v>
      </c>
      <c r="F9" s="10">
        <v>0.08</v>
      </c>
      <c r="G9" s="8"/>
    </row>
    <row r="10" spans="2:7" ht="16.2" thickBot="1" x14ac:dyDescent="0.35">
      <c r="B10" s="8"/>
      <c r="C10" s="9" t="s">
        <v>5</v>
      </c>
      <c r="D10" s="10">
        <v>0.92</v>
      </c>
      <c r="E10" s="10">
        <v>0.92</v>
      </c>
      <c r="F10" s="10">
        <v>0.92</v>
      </c>
      <c r="G10" s="8"/>
    </row>
    <row r="11" spans="2:7" ht="16.2" thickBot="1" x14ac:dyDescent="0.35">
      <c r="B11" s="8"/>
      <c r="C11" s="9" t="s">
        <v>6</v>
      </c>
      <c r="D11" s="11">
        <v>17398.250940529404</v>
      </c>
      <c r="E11" s="11">
        <v>25492.020576677562</v>
      </c>
      <c r="F11" s="11">
        <v>98623.916949999926</v>
      </c>
      <c r="G11" s="8"/>
    </row>
    <row r="12" spans="2:7" ht="16.2" thickBot="1" x14ac:dyDescent="0.35">
      <c r="B12" s="8"/>
      <c r="C12" s="9" t="s">
        <v>7</v>
      </c>
      <c r="D12" s="10">
        <v>0.5</v>
      </c>
      <c r="E12" s="10">
        <v>0.5</v>
      </c>
      <c r="F12" s="10">
        <v>0.5</v>
      </c>
      <c r="G12" s="8"/>
    </row>
    <row r="13" spans="2:7" ht="16.2" thickBot="1" x14ac:dyDescent="0.35">
      <c r="B13" s="8"/>
      <c r="C13" s="9" t="s">
        <v>8</v>
      </c>
      <c r="D13" s="9">
        <v>120</v>
      </c>
      <c r="E13" s="9">
        <v>120</v>
      </c>
      <c r="F13" s="9">
        <v>120</v>
      </c>
      <c r="G13" s="8"/>
    </row>
    <row r="14" spans="2:7" s="8" customFormat="1" ht="21" customHeight="1" x14ac:dyDescent="0.3"/>
    <row r="17" spans="3:3" x14ac:dyDescent="0.3">
      <c r="C1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5:R31"/>
  <sheetViews>
    <sheetView workbookViewId="0">
      <selection activeCell="C5" sqref="C5"/>
    </sheetView>
  </sheetViews>
  <sheetFormatPr baseColWidth="10" defaultRowHeight="14.4" x14ac:dyDescent="0.3"/>
  <cols>
    <col min="2" max="2" width="0.5546875" style="1" customWidth="1"/>
    <col min="3" max="3" width="21.44140625" customWidth="1"/>
    <col min="4" max="4" width="9" style="14" customWidth="1"/>
    <col min="5" max="6" width="15.6640625" customWidth="1"/>
    <col min="7" max="7" width="13.6640625" bestFit="1" customWidth="1"/>
    <col min="8" max="8" width="20.6640625" bestFit="1" customWidth="1"/>
    <col min="9" max="9" width="0.5546875" style="1" customWidth="1"/>
    <col min="11" max="11" width="1.88671875" style="1" customWidth="1"/>
    <col min="12" max="12" width="19.77734375" customWidth="1"/>
    <col min="13" max="13" width="11.21875" customWidth="1"/>
    <col min="14" max="15" width="12.21875" bestFit="1" customWidth="1"/>
    <col min="16" max="16" width="16.5546875" customWidth="1"/>
    <col min="17" max="17" width="28.6640625" customWidth="1"/>
    <col min="18" max="18" width="2.21875" style="1" customWidth="1"/>
  </cols>
  <sheetData>
    <row r="5" spans="2:17" ht="15.6" x14ac:dyDescent="0.3">
      <c r="C5" s="2" t="s">
        <v>65</v>
      </c>
      <c r="D5" s="13"/>
    </row>
    <row r="6" spans="2:17" ht="27" customHeight="1" x14ac:dyDescent="0.3">
      <c r="C6" s="12"/>
      <c r="D6" s="13"/>
      <c r="E6" s="12"/>
      <c r="G6" s="12"/>
    </row>
    <row r="7" spans="2:17" s="1" customFormat="1" ht="6" customHeight="1" thickBot="1" x14ac:dyDescent="0.35">
      <c r="B7" s="3"/>
      <c r="C7" s="3"/>
      <c r="D7" s="3"/>
      <c r="E7" s="3"/>
      <c r="F7" s="3"/>
      <c r="G7" s="3"/>
      <c r="H7" s="3"/>
      <c r="I7" s="3"/>
    </row>
    <row r="8" spans="2:17" ht="15" thickBot="1" x14ac:dyDescent="0.35">
      <c r="B8" s="3"/>
      <c r="C8" s="57" t="s">
        <v>32</v>
      </c>
      <c r="D8" s="57" t="s">
        <v>33</v>
      </c>
      <c r="E8" s="57" t="s">
        <v>34</v>
      </c>
      <c r="F8" s="57" t="s">
        <v>35</v>
      </c>
      <c r="G8" s="57" t="s">
        <v>36</v>
      </c>
      <c r="H8" s="57" t="s">
        <v>37</v>
      </c>
      <c r="I8" s="3"/>
    </row>
    <row r="9" spans="2:17" x14ac:dyDescent="0.3">
      <c r="B9" s="3"/>
      <c r="C9" s="15" t="s">
        <v>38</v>
      </c>
      <c r="D9" s="16">
        <v>1</v>
      </c>
      <c r="E9" s="17">
        <v>3094</v>
      </c>
      <c r="F9" s="17">
        <f>E9*1.12</f>
        <v>3465.28</v>
      </c>
      <c r="G9" s="17">
        <f t="shared" ref="G9:G24" si="0">F9*D9</f>
        <v>3465.28</v>
      </c>
      <c r="H9" s="17" t="s">
        <v>39</v>
      </c>
      <c r="I9" s="3"/>
    </row>
    <row r="10" spans="2:17" x14ac:dyDescent="0.3">
      <c r="B10" s="3"/>
      <c r="C10" s="18" t="s">
        <v>40</v>
      </c>
      <c r="D10" s="19">
        <v>3</v>
      </c>
      <c r="E10" s="20">
        <v>20897.400000000001</v>
      </c>
      <c r="F10" s="17">
        <f t="shared" ref="F10:F24" si="1">E10*1.12</f>
        <v>23405.088000000003</v>
      </c>
      <c r="G10" s="20">
        <f t="shared" si="0"/>
        <v>70215.26400000001</v>
      </c>
      <c r="H10" s="20" t="s">
        <v>39</v>
      </c>
      <c r="I10" s="3"/>
    </row>
    <row r="11" spans="2:17" x14ac:dyDescent="0.3">
      <c r="B11" s="3"/>
      <c r="C11" s="18" t="s">
        <v>41</v>
      </c>
      <c r="D11" s="19">
        <v>4</v>
      </c>
      <c r="E11" s="20">
        <v>2431.54</v>
      </c>
      <c r="F11" s="17">
        <f t="shared" si="1"/>
        <v>2723.3248000000003</v>
      </c>
      <c r="G11" s="20">
        <f t="shared" si="0"/>
        <v>10893.299200000001</v>
      </c>
      <c r="H11" s="20" t="s">
        <v>39</v>
      </c>
      <c r="I11" s="3"/>
    </row>
    <row r="12" spans="2:17" x14ac:dyDescent="0.3">
      <c r="B12" s="3"/>
      <c r="C12" s="18" t="s">
        <v>42</v>
      </c>
      <c r="D12" s="19">
        <v>1</v>
      </c>
      <c r="E12" s="20">
        <v>1827.23</v>
      </c>
      <c r="F12" s="17">
        <f t="shared" si="1"/>
        <v>2046.4976000000001</v>
      </c>
      <c r="G12" s="20">
        <f t="shared" si="0"/>
        <v>2046.4976000000001</v>
      </c>
      <c r="H12" s="20" t="s">
        <v>43</v>
      </c>
      <c r="I12" s="3"/>
    </row>
    <row r="13" spans="2:17" x14ac:dyDescent="0.3">
      <c r="B13" s="3"/>
      <c r="C13" s="18" t="s">
        <v>44</v>
      </c>
      <c r="D13" s="19">
        <v>1</v>
      </c>
      <c r="E13" s="20">
        <v>2534.79</v>
      </c>
      <c r="F13" s="17">
        <f t="shared" si="1"/>
        <v>2838.9648000000002</v>
      </c>
      <c r="G13" s="20">
        <f t="shared" si="0"/>
        <v>2838.9648000000002</v>
      </c>
      <c r="H13" s="20" t="s">
        <v>43</v>
      </c>
      <c r="I13" s="3"/>
    </row>
    <row r="14" spans="2:17" s="1" customFormat="1" x14ac:dyDescent="0.3">
      <c r="B14" s="3"/>
      <c r="C14" s="18" t="s">
        <v>45</v>
      </c>
      <c r="D14" s="19">
        <v>1</v>
      </c>
      <c r="E14" s="20">
        <v>1447.61</v>
      </c>
      <c r="F14" s="17">
        <f t="shared" si="1"/>
        <v>1621.3232</v>
      </c>
      <c r="G14" s="20">
        <f t="shared" si="0"/>
        <v>1621.3232</v>
      </c>
      <c r="H14" s="20" t="s">
        <v>46</v>
      </c>
      <c r="I14" s="3"/>
      <c r="J14"/>
      <c r="L14"/>
      <c r="M14"/>
      <c r="N14"/>
      <c r="O14"/>
      <c r="P14"/>
      <c r="Q14"/>
    </row>
    <row r="15" spans="2:17" s="1" customFormat="1" x14ac:dyDescent="0.3">
      <c r="B15" s="3"/>
      <c r="C15" s="18" t="s">
        <v>47</v>
      </c>
      <c r="D15" s="19">
        <v>2</v>
      </c>
      <c r="E15" s="20">
        <v>1410</v>
      </c>
      <c r="F15" s="17">
        <f t="shared" si="1"/>
        <v>1579.2</v>
      </c>
      <c r="G15" s="20">
        <f t="shared" si="0"/>
        <v>3158.4</v>
      </c>
      <c r="H15" s="20" t="s">
        <v>48</v>
      </c>
      <c r="I15" s="3"/>
      <c r="J15"/>
      <c r="L15"/>
      <c r="M15"/>
      <c r="N15"/>
      <c r="O15"/>
      <c r="P15"/>
      <c r="Q15"/>
    </row>
    <row r="16" spans="2:17" s="1" customFormat="1" x14ac:dyDescent="0.3">
      <c r="B16" s="3"/>
      <c r="C16" s="18" t="s">
        <v>49</v>
      </c>
      <c r="D16" s="19">
        <v>1</v>
      </c>
      <c r="E16" s="20">
        <v>2990</v>
      </c>
      <c r="F16" s="17">
        <f t="shared" si="1"/>
        <v>3348.8</v>
      </c>
      <c r="G16" s="20">
        <f t="shared" si="0"/>
        <v>3348.8</v>
      </c>
      <c r="H16" s="20" t="s">
        <v>50</v>
      </c>
      <c r="I16" s="3"/>
      <c r="J16"/>
      <c r="L16"/>
      <c r="M16"/>
      <c r="N16"/>
      <c r="O16"/>
      <c r="P16"/>
      <c r="Q16"/>
    </row>
    <row r="17" spans="2:17" s="1" customFormat="1" x14ac:dyDescent="0.3">
      <c r="B17" s="3"/>
      <c r="C17" s="18" t="s">
        <v>51</v>
      </c>
      <c r="D17" s="19">
        <v>1</v>
      </c>
      <c r="E17" s="20">
        <v>12570.31</v>
      </c>
      <c r="F17" s="17">
        <f t="shared" si="1"/>
        <v>14078.747200000002</v>
      </c>
      <c r="G17" s="20">
        <f t="shared" si="0"/>
        <v>14078.747200000002</v>
      </c>
      <c r="H17" s="20" t="s">
        <v>52</v>
      </c>
      <c r="I17" s="3"/>
      <c r="J17"/>
      <c r="L17"/>
      <c r="M17"/>
      <c r="N17"/>
      <c r="O17"/>
      <c r="P17"/>
      <c r="Q17"/>
    </row>
    <row r="18" spans="2:17" s="1" customFormat="1" x14ac:dyDescent="0.3">
      <c r="B18" s="3"/>
      <c r="C18" s="18" t="s">
        <v>53</v>
      </c>
      <c r="D18" s="19">
        <v>1</v>
      </c>
      <c r="E18" s="20">
        <v>5700</v>
      </c>
      <c r="F18" s="17">
        <f t="shared" si="1"/>
        <v>6384.0000000000009</v>
      </c>
      <c r="G18" s="20">
        <f t="shared" si="0"/>
        <v>6384.0000000000009</v>
      </c>
      <c r="H18" s="20" t="s">
        <v>54</v>
      </c>
      <c r="I18" s="3"/>
      <c r="J18"/>
      <c r="L18"/>
      <c r="M18"/>
      <c r="N18"/>
      <c r="O18"/>
      <c r="P18"/>
      <c r="Q18"/>
    </row>
    <row r="19" spans="2:17" s="1" customFormat="1" x14ac:dyDescent="0.3">
      <c r="B19" s="3"/>
      <c r="C19" s="18" t="s">
        <v>55</v>
      </c>
      <c r="D19" s="19">
        <v>1</v>
      </c>
      <c r="E19" s="20">
        <v>17120</v>
      </c>
      <c r="F19" s="17">
        <f t="shared" si="1"/>
        <v>19174.400000000001</v>
      </c>
      <c r="G19" s="20">
        <f t="shared" si="0"/>
        <v>19174.400000000001</v>
      </c>
      <c r="H19" s="20" t="s">
        <v>54</v>
      </c>
      <c r="I19" s="3"/>
      <c r="J19"/>
      <c r="L19"/>
      <c r="M19"/>
      <c r="N19"/>
      <c r="O19"/>
      <c r="P19"/>
      <c r="Q19"/>
    </row>
    <row r="20" spans="2:17" s="1" customFormat="1" x14ac:dyDescent="0.3">
      <c r="B20" s="3"/>
      <c r="C20" s="18" t="s">
        <v>56</v>
      </c>
      <c r="D20" s="19">
        <v>3</v>
      </c>
      <c r="E20" s="20">
        <v>2180</v>
      </c>
      <c r="F20" s="17">
        <f t="shared" si="1"/>
        <v>2441.6000000000004</v>
      </c>
      <c r="G20" s="20">
        <f t="shared" si="0"/>
        <v>7324.8000000000011</v>
      </c>
      <c r="H20" s="20" t="s">
        <v>57</v>
      </c>
      <c r="I20" s="3"/>
      <c r="J20"/>
      <c r="L20"/>
      <c r="M20"/>
      <c r="N20"/>
      <c r="O20"/>
      <c r="P20"/>
      <c r="Q20"/>
    </row>
    <row r="21" spans="2:17" s="1" customFormat="1" x14ac:dyDescent="0.3">
      <c r="B21" s="3"/>
      <c r="C21" s="18" t="s">
        <v>58</v>
      </c>
      <c r="D21" s="19">
        <v>4</v>
      </c>
      <c r="E21" s="20">
        <v>151.46</v>
      </c>
      <c r="F21" s="17">
        <f t="shared" si="1"/>
        <v>169.63520000000003</v>
      </c>
      <c r="G21" s="20">
        <f t="shared" si="0"/>
        <v>678.5408000000001</v>
      </c>
      <c r="H21" s="20" t="s">
        <v>39</v>
      </c>
      <c r="I21" s="3"/>
      <c r="J21"/>
      <c r="L21"/>
      <c r="M21"/>
      <c r="N21"/>
      <c r="O21"/>
      <c r="P21"/>
      <c r="Q21"/>
    </row>
    <row r="22" spans="2:17" s="1" customFormat="1" x14ac:dyDescent="0.3">
      <c r="B22" s="3"/>
      <c r="C22" s="18" t="s">
        <v>59</v>
      </c>
      <c r="D22" s="19">
        <v>50</v>
      </c>
      <c r="E22" s="20">
        <v>30</v>
      </c>
      <c r="F22" s="17">
        <f t="shared" si="1"/>
        <v>33.6</v>
      </c>
      <c r="G22" s="20">
        <f t="shared" si="0"/>
        <v>1680</v>
      </c>
      <c r="H22" s="20" t="s">
        <v>60</v>
      </c>
      <c r="I22" s="3"/>
      <c r="J22"/>
      <c r="L22"/>
      <c r="M22"/>
      <c r="N22"/>
      <c r="O22"/>
      <c r="P22"/>
      <c r="Q22"/>
    </row>
    <row r="23" spans="2:17" s="1" customFormat="1" x14ac:dyDescent="0.3">
      <c r="B23" s="3"/>
      <c r="C23" s="18" t="s">
        <v>61</v>
      </c>
      <c r="D23" s="19">
        <v>1</v>
      </c>
      <c r="E23" s="20">
        <v>1600</v>
      </c>
      <c r="F23" s="17">
        <f t="shared" si="1"/>
        <v>1792.0000000000002</v>
      </c>
      <c r="G23" s="20">
        <f t="shared" si="0"/>
        <v>1792.0000000000002</v>
      </c>
      <c r="H23" s="20" t="s">
        <v>62</v>
      </c>
      <c r="I23" s="3"/>
      <c r="J23"/>
      <c r="L23"/>
      <c r="M23"/>
      <c r="N23"/>
      <c r="O23"/>
      <c r="P23"/>
      <c r="Q23"/>
    </row>
    <row r="24" spans="2:17" s="1" customFormat="1" ht="15" thickBot="1" x14ac:dyDescent="0.35">
      <c r="B24" s="3"/>
      <c r="C24" s="21" t="s">
        <v>63</v>
      </c>
      <c r="D24" s="22">
        <v>1</v>
      </c>
      <c r="E24" s="23">
        <v>15000</v>
      </c>
      <c r="F24" s="17">
        <f t="shared" si="1"/>
        <v>16800</v>
      </c>
      <c r="G24" s="23">
        <f t="shared" si="0"/>
        <v>16800</v>
      </c>
      <c r="H24" s="23" t="s">
        <v>64</v>
      </c>
      <c r="I24" s="3"/>
      <c r="J24"/>
      <c r="L24"/>
      <c r="M24"/>
      <c r="N24"/>
      <c r="O24"/>
      <c r="P24"/>
      <c r="Q24"/>
    </row>
    <row r="25" spans="2:17" s="1" customFormat="1" ht="15" thickBot="1" x14ac:dyDescent="0.35">
      <c r="B25" s="3"/>
      <c r="C25" s="58" t="s">
        <v>36</v>
      </c>
      <c r="D25" s="59"/>
      <c r="E25" s="60"/>
      <c r="F25" s="60"/>
      <c r="G25" s="61">
        <f>SUM(G9:G24)</f>
        <v>165500.31679999997</v>
      </c>
      <c r="H25" s="60"/>
      <c r="I25" s="3"/>
      <c r="J25"/>
      <c r="L25"/>
      <c r="M25"/>
      <c r="N25"/>
      <c r="O25"/>
      <c r="P25"/>
      <c r="Q25"/>
    </row>
    <row r="26" spans="2:17" s="1" customFormat="1" ht="3.6" customHeight="1" x14ac:dyDescent="0.3">
      <c r="B26" s="3"/>
      <c r="C26" s="3"/>
      <c r="D26" s="24"/>
      <c r="E26" s="3"/>
      <c r="F26" s="3"/>
      <c r="G26" s="3"/>
      <c r="H26" s="3"/>
      <c r="I26" s="3"/>
    </row>
    <row r="31" spans="2:17" s="1" customFormat="1" ht="7.2" customHeight="1" x14ac:dyDescent="0.3">
      <c r="D31" s="25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3:G24"/>
  <sheetViews>
    <sheetView zoomScale="110" zoomScaleNormal="110" workbookViewId="0">
      <selection activeCell="E10" sqref="E10"/>
    </sheetView>
  </sheetViews>
  <sheetFormatPr baseColWidth="10" defaultRowHeight="14.4" x14ac:dyDescent="0.3"/>
  <cols>
    <col min="2" max="2" width="2.6640625" style="45" customWidth="1"/>
    <col min="3" max="3" width="43.33203125" customWidth="1"/>
    <col min="4" max="4" width="12.44140625" bestFit="1" customWidth="1"/>
    <col min="5" max="5" width="15.77734375" customWidth="1"/>
    <col min="6" max="6" width="4.44140625" style="1" customWidth="1"/>
    <col min="7" max="7" width="8.88671875" style="1" customWidth="1"/>
  </cols>
  <sheetData>
    <row r="3" spans="2:6" ht="15.6" x14ac:dyDescent="0.3">
      <c r="C3" s="141" t="s">
        <v>77</v>
      </c>
      <c r="D3" s="141"/>
      <c r="E3" s="141"/>
    </row>
    <row r="4" spans="2:6" x14ac:dyDescent="0.3">
      <c r="C4" s="140"/>
      <c r="D4" s="140"/>
      <c r="E4" s="140"/>
    </row>
    <row r="5" spans="2:6" ht="9.6" customHeight="1" thickBot="1" x14ac:dyDescent="0.35">
      <c r="B5" s="46"/>
      <c r="C5" s="47"/>
      <c r="D5" s="47"/>
      <c r="E5" s="47"/>
      <c r="F5" s="8"/>
    </row>
    <row r="6" spans="2:6" ht="16.2" thickBot="1" x14ac:dyDescent="0.35">
      <c r="B6" s="46"/>
      <c r="C6" s="48" t="s">
        <v>66</v>
      </c>
      <c r="D6" s="49"/>
      <c r="E6" s="50">
        <f>E7+E10</f>
        <v>526992.24399999995</v>
      </c>
      <c r="F6" s="8"/>
    </row>
    <row r="7" spans="2:6" ht="16.2" thickBot="1" x14ac:dyDescent="0.35">
      <c r="B7" s="46"/>
      <c r="C7" s="51" t="s">
        <v>67</v>
      </c>
      <c r="D7" s="52"/>
      <c r="E7" s="53">
        <f>SUM(D8:D9)</f>
        <v>114091.92719999999</v>
      </c>
      <c r="F7" s="8"/>
    </row>
    <row r="8" spans="2:6" ht="16.2" thickBot="1" x14ac:dyDescent="0.35">
      <c r="B8" s="46"/>
      <c r="C8" s="54" t="s">
        <v>68</v>
      </c>
      <c r="D8" s="55">
        <v>92926.377199999988</v>
      </c>
      <c r="E8" s="55"/>
      <c r="F8" s="8"/>
    </row>
    <row r="9" spans="2:6" ht="16.2" thickBot="1" x14ac:dyDescent="0.35">
      <c r="B9" s="46"/>
      <c r="C9" s="54" t="s">
        <v>69</v>
      </c>
      <c r="D9" s="55">
        <v>21165.55</v>
      </c>
      <c r="E9" s="55"/>
      <c r="F9" s="8"/>
    </row>
    <row r="10" spans="2:6" ht="16.2" thickBot="1" x14ac:dyDescent="0.35">
      <c r="B10" s="46"/>
      <c r="C10" s="51" t="s">
        <v>70</v>
      </c>
      <c r="D10" s="52"/>
      <c r="E10" s="53">
        <f>SUM(D11:D16)</f>
        <v>412900.31679999997</v>
      </c>
      <c r="F10" s="8"/>
    </row>
    <row r="11" spans="2:6" ht="16.2" thickBot="1" x14ac:dyDescent="0.35">
      <c r="B11" s="46"/>
      <c r="C11" s="56" t="s">
        <v>71</v>
      </c>
      <c r="D11" s="55">
        <v>7150</v>
      </c>
      <c r="E11" s="55"/>
      <c r="F11" s="8"/>
    </row>
    <row r="12" spans="2:6" ht="16.2" thickBot="1" x14ac:dyDescent="0.35">
      <c r="B12" s="46"/>
      <c r="C12" s="56" t="s">
        <v>72</v>
      </c>
      <c r="D12" s="55">
        <v>8250</v>
      </c>
      <c r="E12" s="55"/>
      <c r="F12" s="8"/>
    </row>
    <row r="13" spans="2:6" ht="16.2" thickBot="1" x14ac:dyDescent="0.35">
      <c r="B13" s="46"/>
      <c r="C13" s="56" t="s">
        <v>73</v>
      </c>
      <c r="D13" s="55">
        <v>165500.31679999997</v>
      </c>
      <c r="E13" s="55"/>
      <c r="F13" s="8"/>
    </row>
    <row r="14" spans="2:6" ht="16.2" thickBot="1" x14ac:dyDescent="0.35">
      <c r="B14" s="46"/>
      <c r="C14" s="56" t="s">
        <v>74</v>
      </c>
      <c r="D14" s="55">
        <v>30000</v>
      </c>
      <c r="E14" s="55"/>
      <c r="F14" s="8"/>
    </row>
    <row r="15" spans="2:6" ht="16.2" thickBot="1" x14ac:dyDescent="0.35">
      <c r="B15" s="46"/>
      <c r="C15" s="56" t="s">
        <v>75</v>
      </c>
      <c r="D15" s="55">
        <v>100000</v>
      </c>
      <c r="E15" s="55"/>
      <c r="F15" s="8"/>
    </row>
    <row r="16" spans="2:6" ht="16.2" thickBot="1" x14ac:dyDescent="0.35">
      <c r="B16" s="46"/>
      <c r="C16" s="56" t="s">
        <v>76</v>
      </c>
      <c r="D16" s="55">
        <v>102000</v>
      </c>
      <c r="E16" s="55"/>
      <c r="F16" s="8"/>
    </row>
    <row r="17" spans="2:6" s="1" customFormat="1" ht="3.6" customHeight="1" x14ac:dyDescent="0.3">
      <c r="B17" s="46"/>
      <c r="C17" s="8"/>
      <c r="D17" s="8"/>
      <c r="E17" s="8"/>
      <c r="F17" s="8"/>
    </row>
    <row r="18" spans="2:6" s="1" customFormat="1" ht="6" customHeight="1" x14ac:dyDescent="0.3">
      <c r="B18" s="45"/>
    </row>
    <row r="24" spans="2:6" s="1" customFormat="1" ht="7.2" customHeight="1" x14ac:dyDescent="0.3">
      <c r="B24" s="45"/>
    </row>
  </sheetData>
  <mergeCells count="2">
    <mergeCell ref="C4:E4"/>
    <mergeCell ref="C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3:I11"/>
  <sheetViews>
    <sheetView workbookViewId="0">
      <selection activeCell="F10" sqref="F10"/>
    </sheetView>
  </sheetViews>
  <sheetFormatPr baseColWidth="10" defaultRowHeight="14.4" x14ac:dyDescent="0.3"/>
  <cols>
    <col min="2" max="2" width="2" customWidth="1"/>
    <col min="3" max="3" width="19.6640625" customWidth="1"/>
    <col min="4" max="4" width="12.6640625" customWidth="1"/>
    <col min="5" max="5" width="11.5546875" customWidth="1"/>
    <col min="6" max="6" width="12.6640625" bestFit="1" customWidth="1"/>
    <col min="7" max="7" width="14.5546875" customWidth="1"/>
    <col min="8" max="8" width="11.5546875" customWidth="1"/>
    <col min="9" max="9" width="1.44140625" customWidth="1"/>
  </cols>
  <sheetData>
    <row r="3" spans="2:9" ht="15.6" x14ac:dyDescent="0.3">
      <c r="C3" s="2" t="s">
        <v>100</v>
      </c>
    </row>
    <row r="5" spans="2:9" ht="6.6" customHeight="1" thickBot="1" x14ac:dyDescent="0.35">
      <c r="B5" s="89"/>
      <c r="C5" s="89"/>
      <c r="D5" s="89"/>
      <c r="E5" s="89"/>
      <c r="F5" s="89"/>
      <c r="G5" s="89"/>
      <c r="H5" s="89"/>
      <c r="I5" s="89"/>
    </row>
    <row r="6" spans="2:9" ht="47.4" thickBot="1" x14ac:dyDescent="0.35">
      <c r="B6" s="90"/>
      <c r="C6" s="104" t="s">
        <v>94</v>
      </c>
      <c r="D6" s="105" t="s">
        <v>96</v>
      </c>
      <c r="E6" s="105" t="s">
        <v>97</v>
      </c>
      <c r="F6" s="105" t="s">
        <v>84</v>
      </c>
      <c r="G6" s="105" t="s">
        <v>98</v>
      </c>
      <c r="H6" s="106" t="s">
        <v>99</v>
      </c>
      <c r="I6" s="90"/>
    </row>
    <row r="7" spans="2:9" ht="15.6" x14ac:dyDescent="0.3">
      <c r="B7" s="89"/>
      <c r="C7" s="91" t="s">
        <v>79</v>
      </c>
      <c r="D7" s="95">
        <v>61.541666666666664</v>
      </c>
      <c r="E7" s="96">
        <v>0.33333333333333331</v>
      </c>
      <c r="F7" s="97">
        <v>17398</v>
      </c>
      <c r="G7" s="97">
        <f>E7*F7</f>
        <v>5799.333333333333</v>
      </c>
      <c r="H7" s="97">
        <f>D7*G7</f>
        <v>356900.63888888888</v>
      </c>
      <c r="I7" s="89"/>
    </row>
    <row r="8" spans="2:9" ht="15.6" x14ac:dyDescent="0.3">
      <c r="B8" s="89"/>
      <c r="C8" s="92" t="s">
        <v>81</v>
      </c>
      <c r="D8" s="98">
        <v>31.208333333333332</v>
      </c>
      <c r="E8" s="96">
        <v>0.14166666666666666</v>
      </c>
      <c r="F8" s="97">
        <v>25492</v>
      </c>
      <c r="G8" s="97">
        <f t="shared" ref="G8:G9" si="0">E8*F8</f>
        <v>3611.3666666666668</v>
      </c>
      <c r="H8" s="97">
        <f t="shared" ref="H8:H9" si="1">D8*G8</f>
        <v>112704.73472222222</v>
      </c>
      <c r="I8" s="89"/>
    </row>
    <row r="9" spans="2:9" ht="16.2" thickBot="1" x14ac:dyDescent="0.35">
      <c r="B9" s="89"/>
      <c r="C9" s="93" t="s">
        <v>82</v>
      </c>
      <c r="D9" s="99">
        <v>80.166666666666671</v>
      </c>
      <c r="E9" s="96">
        <v>0.28333333333333333</v>
      </c>
      <c r="F9" s="100">
        <v>98624</v>
      </c>
      <c r="G9" s="97">
        <f t="shared" si="0"/>
        <v>27943.466666666667</v>
      </c>
      <c r="H9" s="97">
        <f t="shared" si="1"/>
        <v>2240134.5777777778</v>
      </c>
      <c r="I9" s="89"/>
    </row>
    <row r="10" spans="2:9" ht="16.2" thickBot="1" x14ac:dyDescent="0.35">
      <c r="B10" s="89"/>
      <c r="C10" s="94" t="s">
        <v>36</v>
      </c>
      <c r="D10" s="101"/>
      <c r="E10" s="102"/>
      <c r="F10" s="103">
        <f>SUM(F7:F9)</f>
        <v>141514</v>
      </c>
      <c r="G10" s="103">
        <f t="shared" ref="G10:H10" si="2">SUM(G7:G9)</f>
        <v>37354.166666666672</v>
      </c>
      <c r="H10" s="103">
        <f t="shared" si="2"/>
        <v>2709739.951388889</v>
      </c>
      <c r="I10" s="89"/>
    </row>
    <row r="11" spans="2:9" ht="6.6" customHeight="1" x14ac:dyDescent="0.3">
      <c r="B11" s="89"/>
      <c r="C11" s="89"/>
      <c r="D11" s="89"/>
      <c r="E11" s="89"/>
      <c r="F11" s="89"/>
      <c r="G11" s="89"/>
      <c r="H11" s="89"/>
      <c r="I11" s="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4:J27"/>
  <sheetViews>
    <sheetView topLeftCell="A7" workbookViewId="0">
      <selection activeCell="I26" sqref="I26"/>
    </sheetView>
  </sheetViews>
  <sheetFormatPr baseColWidth="10" defaultRowHeight="14.4" x14ac:dyDescent="0.3"/>
  <cols>
    <col min="2" max="2" width="1.88671875" style="1" customWidth="1"/>
    <col min="3" max="3" width="35.6640625" customWidth="1"/>
    <col min="4" max="9" width="11.77734375" customWidth="1"/>
    <col min="10" max="10" width="1" style="1" customWidth="1"/>
  </cols>
  <sheetData>
    <row r="4" spans="3:9" ht="15.6" x14ac:dyDescent="0.3">
      <c r="C4" s="2" t="s">
        <v>101</v>
      </c>
    </row>
    <row r="6" spans="3:9" s="1" customFormat="1" ht="5.4" customHeight="1" thickBot="1" x14ac:dyDescent="0.35"/>
    <row r="7" spans="3:9" ht="16.2" thickBot="1" x14ac:dyDescent="0.35">
      <c r="C7" s="107" t="s">
        <v>102</v>
      </c>
      <c r="D7" s="107" t="s">
        <v>103</v>
      </c>
      <c r="E7" s="108" t="s">
        <v>104</v>
      </c>
      <c r="F7" s="108" t="s">
        <v>105</v>
      </c>
      <c r="G7" s="108" t="s">
        <v>106</v>
      </c>
      <c r="H7" s="108" t="s">
        <v>107</v>
      </c>
      <c r="I7" s="108" t="s">
        <v>108</v>
      </c>
    </row>
    <row r="8" spans="3:9" ht="15.6" x14ac:dyDescent="0.3">
      <c r="C8" s="109" t="s">
        <v>109</v>
      </c>
      <c r="D8" s="110">
        <v>0</v>
      </c>
      <c r="E8" s="111">
        <v>1613851.92</v>
      </c>
      <c r="F8" s="111">
        <v>1775237.112</v>
      </c>
      <c r="G8" s="111">
        <v>1952760.8232000002</v>
      </c>
      <c r="H8" s="111">
        <v>2148036.9055200005</v>
      </c>
      <c r="I8" s="111">
        <v>2362840.5960720009</v>
      </c>
    </row>
    <row r="9" spans="3:9" ht="15.6" x14ac:dyDescent="0.3">
      <c r="C9" s="112" t="s">
        <v>110</v>
      </c>
      <c r="D9" s="113">
        <v>0</v>
      </c>
      <c r="E9" s="114">
        <v>921454.52639999997</v>
      </c>
      <c r="F9" s="114">
        <v>1013599.97904</v>
      </c>
      <c r="G9" s="114">
        <v>1114959.976944</v>
      </c>
      <c r="H9" s="114">
        <v>1226455.9746384001</v>
      </c>
      <c r="I9" s="114">
        <v>1349101.5721022403</v>
      </c>
    </row>
    <row r="10" spans="3:9" ht="15.6" x14ac:dyDescent="0.3">
      <c r="C10" s="112" t="s">
        <v>111</v>
      </c>
      <c r="D10" s="113">
        <v>0</v>
      </c>
      <c r="E10" s="114">
        <v>133662</v>
      </c>
      <c r="F10" s="114">
        <v>147028.20000000001</v>
      </c>
      <c r="G10" s="114">
        <v>161731.02000000002</v>
      </c>
      <c r="H10" s="114">
        <v>177904.12200000003</v>
      </c>
      <c r="I10" s="114">
        <v>195694.53420000005</v>
      </c>
    </row>
    <row r="11" spans="3:9" ht="16.2" thickBot="1" x14ac:dyDescent="0.35">
      <c r="C11" s="112" t="s">
        <v>112</v>
      </c>
      <c r="D11" s="113">
        <v>0</v>
      </c>
      <c r="E11" s="114">
        <v>253986.59999999998</v>
      </c>
      <c r="F11" s="114">
        <v>279385.26</v>
      </c>
      <c r="G11" s="114">
        <v>307323.78600000002</v>
      </c>
      <c r="H11" s="114">
        <v>338056.16460000008</v>
      </c>
      <c r="I11" s="114">
        <v>371861.78106000012</v>
      </c>
    </row>
    <row r="12" spans="3:9" ht="16.2" thickBot="1" x14ac:dyDescent="0.35">
      <c r="C12" s="115" t="s">
        <v>113</v>
      </c>
      <c r="D12" s="116">
        <v>0</v>
      </c>
      <c r="E12" s="117">
        <v>304748.79359999998</v>
      </c>
      <c r="F12" s="117">
        <v>335223.67295999988</v>
      </c>
      <c r="G12" s="117">
        <v>368746.04025600018</v>
      </c>
      <c r="H12" s="117">
        <v>405620.64428160031</v>
      </c>
      <c r="I12" s="117">
        <v>446182.70870976039</v>
      </c>
    </row>
    <row r="13" spans="3:9" ht="15.6" x14ac:dyDescent="0.3">
      <c r="C13" s="118" t="s">
        <v>114</v>
      </c>
      <c r="D13" s="119">
        <v>526992.24399999995</v>
      </c>
      <c r="E13" s="119">
        <v>0</v>
      </c>
      <c r="F13" s="114">
        <v>0</v>
      </c>
      <c r="G13" s="114">
        <v>0</v>
      </c>
      <c r="H13" s="114">
        <v>0</v>
      </c>
      <c r="I13" s="114">
        <v>0</v>
      </c>
    </row>
    <row r="14" spans="3:9" ht="15.6" x14ac:dyDescent="0.3">
      <c r="C14" s="112" t="s">
        <v>115</v>
      </c>
      <c r="D14" s="114">
        <v>289030</v>
      </c>
      <c r="E14" s="114">
        <v>0</v>
      </c>
      <c r="F14" s="114">
        <v>0</v>
      </c>
      <c r="G14" s="114">
        <v>0</v>
      </c>
      <c r="H14" s="114">
        <v>0</v>
      </c>
      <c r="I14" s="114">
        <v>0</v>
      </c>
    </row>
    <row r="15" spans="3:9" ht="15.6" x14ac:dyDescent="0.3">
      <c r="C15" s="112" t="s">
        <v>116</v>
      </c>
      <c r="D15" s="114">
        <v>237962.24399999995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</row>
    <row r="16" spans="3:9" ht="15.6" x14ac:dyDescent="0.3">
      <c r="C16" s="118" t="s">
        <v>117</v>
      </c>
      <c r="D16" s="120">
        <v>0</v>
      </c>
      <c r="E16" s="119">
        <v>157790.65385764197</v>
      </c>
      <c r="F16" s="119">
        <v>169861.89754637776</v>
      </c>
      <c r="G16" s="119">
        <v>183170.37150131122</v>
      </c>
      <c r="H16" s="119">
        <v>197843.31253685756</v>
      </c>
      <c r="I16" s="119">
        <v>214021.09125804753</v>
      </c>
    </row>
    <row r="17" spans="3:9" ht="15.6" x14ac:dyDescent="0.3">
      <c r="C17" s="112" t="s">
        <v>118</v>
      </c>
      <c r="D17" s="114">
        <v>526992.24399999995</v>
      </c>
      <c r="E17" s="114">
        <v>0</v>
      </c>
      <c r="F17" s="114">
        <v>0</v>
      </c>
      <c r="G17" s="114">
        <v>0</v>
      </c>
      <c r="H17" s="114">
        <v>0</v>
      </c>
      <c r="I17" s="114">
        <v>0</v>
      </c>
    </row>
    <row r="18" spans="3:9" ht="15.6" x14ac:dyDescent="0.3">
      <c r="C18" s="118" t="s">
        <v>119</v>
      </c>
      <c r="D18" s="114">
        <v>412900.31679999997</v>
      </c>
      <c r="E18" s="114">
        <v>0</v>
      </c>
      <c r="F18" s="114">
        <v>0</v>
      </c>
      <c r="G18" s="114">
        <v>0</v>
      </c>
      <c r="H18" s="114">
        <v>0</v>
      </c>
      <c r="I18" s="114">
        <v>0</v>
      </c>
    </row>
    <row r="19" spans="3:9" ht="15.6" x14ac:dyDescent="0.3">
      <c r="C19" s="118" t="s">
        <v>120</v>
      </c>
      <c r="D19" s="114">
        <v>114091.92719999999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</row>
    <row r="20" spans="3:9" ht="15.6" x14ac:dyDescent="0.3">
      <c r="C20" s="112" t="s">
        <v>121</v>
      </c>
      <c r="D20" s="113">
        <v>0</v>
      </c>
      <c r="E20" s="114">
        <v>45794.185238607955</v>
      </c>
      <c r="F20" s="114">
        <v>51139.020088506535</v>
      </c>
      <c r="G20" s="114">
        <v>57107.673430290983</v>
      </c>
      <c r="H20" s="114">
        <v>63772.95378316674</v>
      </c>
      <c r="I20" s="114">
        <v>71216.16745942783</v>
      </c>
    </row>
    <row r="21" spans="3:9" ht="15.6" x14ac:dyDescent="0.3">
      <c r="C21" s="112" t="s">
        <v>122</v>
      </c>
      <c r="D21" s="113">
        <v>0</v>
      </c>
      <c r="E21" s="114">
        <v>29772.131752630496</v>
      </c>
      <c r="F21" s="114">
        <v>24427.296902731923</v>
      </c>
      <c r="G21" s="114">
        <v>18458.643560947472</v>
      </c>
      <c r="H21" s="114">
        <v>11793.36320807172</v>
      </c>
      <c r="I21" s="114">
        <v>4350.1495318106181</v>
      </c>
    </row>
    <row r="22" spans="3:9" ht="16.2" thickBot="1" x14ac:dyDescent="0.35">
      <c r="C22" s="112" t="s">
        <v>123</v>
      </c>
      <c r="D22" s="113">
        <v>0</v>
      </c>
      <c r="E22" s="114">
        <v>82224.336866403508</v>
      </c>
      <c r="F22" s="114">
        <v>94295.580555139284</v>
      </c>
      <c r="G22" s="114">
        <v>107604.05451007276</v>
      </c>
      <c r="H22" s="114">
        <v>122276.99554561911</v>
      </c>
      <c r="I22" s="114">
        <v>138454.77426680908</v>
      </c>
    </row>
    <row r="23" spans="3:9" ht="16.2" thickBot="1" x14ac:dyDescent="0.35">
      <c r="C23" s="121" t="s">
        <v>124</v>
      </c>
      <c r="D23" s="116">
        <v>114091.92719999998</v>
      </c>
      <c r="E23" s="117">
        <v>-157790.65385764197</v>
      </c>
      <c r="F23" s="117">
        <v>-169861.89754637776</v>
      </c>
      <c r="G23" s="117">
        <v>-183170.37150131122</v>
      </c>
      <c r="H23" s="117">
        <v>-197843.31253685756</v>
      </c>
      <c r="I23" s="117">
        <v>-214021.09125804753</v>
      </c>
    </row>
    <row r="24" spans="3:9" ht="16.2" thickBot="1" x14ac:dyDescent="0.35">
      <c r="C24" s="122" t="s">
        <v>125</v>
      </c>
      <c r="D24" s="123">
        <v>114091.92719999998</v>
      </c>
      <c r="E24" s="123">
        <v>261050.06694235798</v>
      </c>
      <c r="F24" s="123">
        <v>165361.77541362212</v>
      </c>
      <c r="G24" s="123">
        <v>185575.66875468896</v>
      </c>
      <c r="H24" s="123">
        <v>207777.33174474275</v>
      </c>
      <c r="I24" s="123">
        <v>232161.61745171287</v>
      </c>
    </row>
    <row r="25" spans="3:9" ht="16.2" thickBot="1" x14ac:dyDescent="0.35">
      <c r="C25" s="124" t="s">
        <v>126</v>
      </c>
      <c r="D25" s="125">
        <v>114091.92719999998</v>
      </c>
      <c r="E25" s="126">
        <v>261050.06694235798</v>
      </c>
      <c r="F25" s="126">
        <v>426411.84235598007</v>
      </c>
      <c r="G25" s="126">
        <v>611987.511110669</v>
      </c>
      <c r="H25" s="126">
        <v>819764.84285541181</v>
      </c>
      <c r="I25" s="126">
        <v>1051926.4603071248</v>
      </c>
    </row>
    <row r="26" spans="3:9" ht="16.2" thickBot="1" x14ac:dyDescent="0.35">
      <c r="C26" s="127" t="s">
        <v>127</v>
      </c>
      <c r="D26" s="128">
        <v>0</v>
      </c>
      <c r="E26" s="128">
        <v>176730.27149498853</v>
      </c>
      <c r="F26" s="128">
        <v>189789.07231635408</v>
      </c>
      <c r="G26" s="128">
        <v>204034.31231563643</v>
      </c>
      <c r="H26" s="128">
        <v>219570.69495281443</v>
      </c>
      <c r="I26" s="128">
        <v>236511.76698352347</v>
      </c>
    </row>
    <row r="27" spans="3:9" s="1" customFormat="1" ht="4.2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4:G20"/>
  <sheetViews>
    <sheetView topLeftCell="A4" workbookViewId="0">
      <selection activeCell="D12" sqref="D12"/>
    </sheetView>
  </sheetViews>
  <sheetFormatPr baseColWidth="10" defaultRowHeight="14.4" x14ac:dyDescent="0.3"/>
  <cols>
    <col min="2" max="2" width="1.5546875" style="1" customWidth="1"/>
    <col min="3" max="6" width="18.77734375" customWidth="1"/>
    <col min="7" max="7" width="1.33203125" style="1" customWidth="1"/>
  </cols>
  <sheetData>
    <row r="4" spans="3:6" ht="15.6" x14ac:dyDescent="0.3">
      <c r="C4" s="2" t="s">
        <v>145</v>
      </c>
    </row>
    <row r="6" spans="3:6" s="1" customFormat="1" ht="7.8" customHeight="1" thickBot="1" x14ac:dyDescent="0.35"/>
    <row r="7" spans="3:6" ht="16.2" thickBot="1" x14ac:dyDescent="0.35">
      <c r="C7" s="129"/>
      <c r="D7" s="142" t="s">
        <v>128</v>
      </c>
      <c r="E7" s="143"/>
      <c r="F7" s="144"/>
    </row>
    <row r="8" spans="3:6" ht="16.2" thickBot="1" x14ac:dyDescent="0.35">
      <c r="C8" s="138" t="s">
        <v>129</v>
      </c>
      <c r="D8" s="138" t="s">
        <v>130</v>
      </c>
      <c r="E8" s="138" t="s">
        <v>131</v>
      </c>
      <c r="F8" s="138" t="s">
        <v>132</v>
      </c>
    </row>
    <row r="9" spans="3:6" ht="15.6" x14ac:dyDescent="0.3">
      <c r="C9" s="131" t="s">
        <v>133</v>
      </c>
      <c r="D9" s="132">
        <v>-519921.57669999998</v>
      </c>
      <c r="E9" s="132">
        <v>-526992.24399999995</v>
      </c>
      <c r="F9" s="132">
        <v>-534062.91130000004</v>
      </c>
    </row>
    <row r="10" spans="3:6" ht="31.2" x14ac:dyDescent="0.3">
      <c r="C10" s="131" t="s">
        <v>134</v>
      </c>
      <c r="D10" s="132">
        <v>532639.4067630528</v>
      </c>
      <c r="E10" s="132">
        <v>760381.985568695</v>
      </c>
      <c r="F10" s="132">
        <v>987546.90118204686</v>
      </c>
    </row>
    <row r="11" spans="3:6" ht="46.8" x14ac:dyDescent="0.3">
      <c r="C11" s="131" t="s">
        <v>135</v>
      </c>
      <c r="D11" s="133">
        <v>0.27574850521212635</v>
      </c>
      <c r="E11" s="133">
        <v>0.38962095922736845</v>
      </c>
      <c r="F11" s="133">
        <v>0.50047820952806521</v>
      </c>
    </row>
    <row r="12" spans="3:6" ht="15.6" x14ac:dyDescent="0.3">
      <c r="C12" s="134" t="s">
        <v>136</v>
      </c>
      <c r="D12" s="134" t="s">
        <v>141</v>
      </c>
      <c r="E12" s="134" t="s">
        <v>142</v>
      </c>
      <c r="F12" s="134" t="s">
        <v>143</v>
      </c>
    </row>
    <row r="13" spans="3:6" ht="15.6" x14ac:dyDescent="0.3">
      <c r="C13" s="134" t="s">
        <v>137</v>
      </c>
      <c r="D13" s="135">
        <v>12717.830063052825</v>
      </c>
      <c r="E13" s="135">
        <v>233389.74156869506</v>
      </c>
      <c r="F13" s="135">
        <v>453483.98988204682</v>
      </c>
    </row>
    <row r="14" spans="3:6" ht="16.2" thickBot="1" x14ac:dyDescent="0.35">
      <c r="C14" s="134" t="s">
        <v>138</v>
      </c>
      <c r="D14" s="136">
        <v>0.11220756911184515</v>
      </c>
      <c r="E14" s="136">
        <v>0.25679279266027666</v>
      </c>
      <c r="F14" s="137">
        <v>0.38205407832950011</v>
      </c>
    </row>
    <row r="15" spans="3:6" ht="16.2" thickBot="1" x14ac:dyDescent="0.35">
      <c r="C15" s="130" t="s">
        <v>139</v>
      </c>
      <c r="D15" s="130">
        <v>0.10304677712945551</v>
      </c>
      <c r="E15" s="130">
        <v>0.10354257938756306</v>
      </c>
      <c r="F15" s="130">
        <v>0.10402525340650819</v>
      </c>
    </row>
    <row r="16" spans="3:6" ht="16.2" thickBot="1" x14ac:dyDescent="0.35">
      <c r="C16" s="138" t="s">
        <v>140</v>
      </c>
      <c r="D16" s="138" t="s">
        <v>144</v>
      </c>
      <c r="E16" s="138" t="s">
        <v>144</v>
      </c>
      <c r="F16" s="138" t="s">
        <v>144</v>
      </c>
    </row>
    <row r="17" spans="3:6" s="1" customFormat="1" ht="7.2" customHeight="1" x14ac:dyDescent="0.3">
      <c r="C17" s="8"/>
      <c r="D17" s="8"/>
      <c r="E17" s="8"/>
      <c r="F17" s="8"/>
    </row>
    <row r="18" spans="3:6" s="1" customFormat="1" ht="15.6" x14ac:dyDescent="0.3">
      <c r="C18" s="8"/>
      <c r="D18" s="8"/>
      <c r="E18" s="8"/>
      <c r="F18" s="8"/>
    </row>
    <row r="19" spans="3:6" s="1" customFormat="1" ht="16.2" thickBot="1" x14ac:dyDescent="0.35">
      <c r="C19" s="8"/>
      <c r="D19" s="8"/>
      <c r="E19" s="8"/>
      <c r="F19" s="8"/>
    </row>
    <row r="20" spans="3:6" ht="16.2" thickBot="1" x14ac:dyDescent="0.35">
      <c r="C20" s="130" t="s">
        <v>139</v>
      </c>
      <c r="D20" s="130">
        <v>0.10304677712945551</v>
      </c>
      <c r="E20" s="130">
        <v>0.10354257938756306</v>
      </c>
      <c r="F20" s="130">
        <v>0.10402525340650819</v>
      </c>
    </row>
  </sheetData>
  <mergeCells count="1">
    <mergeCell ref="D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C3:C26"/>
  <sheetViews>
    <sheetView workbookViewId="0">
      <selection activeCell="L10" sqref="L10"/>
    </sheetView>
  </sheetViews>
  <sheetFormatPr baseColWidth="10" defaultRowHeight="14.4" x14ac:dyDescent="0.3"/>
  <sheetData>
    <row r="3" spans="3:3" ht="15.6" x14ac:dyDescent="0.3">
      <c r="C3" s="2" t="s">
        <v>146</v>
      </c>
    </row>
    <row r="26" spans="3:3" ht="17.399999999999999" x14ac:dyDescent="0.3">
      <c r="C26" s="139" t="s">
        <v>147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4:K53"/>
  <sheetViews>
    <sheetView topLeftCell="G18" workbookViewId="0">
      <selection activeCell="M34" sqref="M34"/>
    </sheetView>
  </sheetViews>
  <sheetFormatPr baseColWidth="10" defaultRowHeight="14.4" x14ac:dyDescent="0.3"/>
  <cols>
    <col min="2" max="2" width="23.5546875" customWidth="1"/>
    <col min="4" max="4" width="13.6640625" customWidth="1"/>
    <col min="6" max="6" width="12.6640625" customWidth="1"/>
    <col min="9" max="9" width="17.44140625" bestFit="1" customWidth="1"/>
    <col min="10" max="10" width="19.33203125" customWidth="1"/>
    <col min="11" max="11" width="21.21875" customWidth="1"/>
  </cols>
  <sheetData>
    <row r="4" spans="2:2" ht="15.6" x14ac:dyDescent="0.3">
      <c r="B4" s="2" t="s">
        <v>148</v>
      </c>
    </row>
    <row r="28" spans="2:11" ht="15" thickBot="1" x14ac:dyDescent="0.35">
      <c r="B28" s="145" t="s">
        <v>78</v>
      </c>
      <c r="C28" s="145"/>
      <c r="D28" s="145"/>
      <c r="E28" s="145"/>
      <c r="F28" s="145"/>
    </row>
    <row r="29" spans="2:11" ht="30.6" customHeight="1" thickBot="1" x14ac:dyDescent="0.35">
      <c r="B29" s="62" t="s">
        <v>80</v>
      </c>
      <c r="C29" s="62" t="s">
        <v>79</v>
      </c>
      <c r="D29" s="62" t="s">
        <v>81</v>
      </c>
      <c r="E29" s="62" t="s">
        <v>82</v>
      </c>
      <c r="F29" s="62" t="s">
        <v>36</v>
      </c>
      <c r="G29" s="63" t="s">
        <v>83</v>
      </c>
      <c r="J29" s="64" t="s">
        <v>94</v>
      </c>
      <c r="K29" s="64" t="s">
        <v>84</v>
      </c>
    </row>
    <row r="30" spans="2:11" x14ac:dyDescent="0.3">
      <c r="B30" s="65" t="s">
        <v>85</v>
      </c>
      <c r="C30" s="66">
        <v>0</v>
      </c>
      <c r="D30" s="67">
        <v>115</v>
      </c>
      <c r="E30" s="67">
        <v>770</v>
      </c>
      <c r="F30" s="67">
        <f>SUM(C30:E30)</f>
        <v>885</v>
      </c>
      <c r="G30" s="68">
        <f>F30/$F$37</f>
        <v>4.4060539679378674E-2</v>
      </c>
      <c r="J30" s="65" t="s">
        <v>79</v>
      </c>
      <c r="K30" s="69">
        <v>17398</v>
      </c>
    </row>
    <row r="31" spans="2:11" ht="15" customHeight="1" x14ac:dyDescent="0.3">
      <c r="B31" s="70" t="s">
        <v>86</v>
      </c>
      <c r="C31" s="66">
        <v>400</v>
      </c>
      <c r="D31" s="67">
        <v>95</v>
      </c>
      <c r="E31" s="67">
        <v>0</v>
      </c>
      <c r="F31" s="71">
        <f t="shared" ref="F31:F36" si="0">SUM(C31:E31)</f>
        <v>495</v>
      </c>
      <c r="G31" s="68">
        <f t="shared" ref="G31:G36" si="1">F31/$F$37</f>
        <v>2.4644030668127054E-2</v>
      </c>
      <c r="J31" s="70" t="s">
        <v>81</v>
      </c>
      <c r="K31" s="69">
        <v>25492</v>
      </c>
    </row>
    <row r="32" spans="2:11" ht="15" customHeight="1" thickBot="1" x14ac:dyDescent="0.35">
      <c r="B32" s="70" t="s">
        <v>87</v>
      </c>
      <c r="C32" s="66">
        <v>1250</v>
      </c>
      <c r="D32" s="67">
        <v>65</v>
      </c>
      <c r="E32" s="67">
        <v>850</v>
      </c>
      <c r="F32" s="71">
        <f t="shared" si="0"/>
        <v>2165</v>
      </c>
      <c r="G32" s="68">
        <f t="shared" si="1"/>
        <v>0.10778651797271732</v>
      </c>
      <c r="J32" s="70" t="s">
        <v>93</v>
      </c>
      <c r="K32" s="72">
        <v>98624</v>
      </c>
    </row>
    <row r="33" spans="2:11" ht="21" customHeight="1" thickBot="1" x14ac:dyDescent="0.35">
      <c r="B33" s="70" t="s">
        <v>88</v>
      </c>
      <c r="C33" s="66">
        <v>2769.9999999999995</v>
      </c>
      <c r="D33" s="67">
        <v>705</v>
      </c>
      <c r="E33" s="67">
        <v>3900.0000000000009</v>
      </c>
      <c r="F33" s="71">
        <f t="shared" si="0"/>
        <v>7375</v>
      </c>
      <c r="G33" s="68">
        <f t="shared" si="1"/>
        <v>0.36717116399482225</v>
      </c>
      <c r="J33" s="78" t="s">
        <v>36</v>
      </c>
      <c r="K33" s="73">
        <f>SUM(K30:K32)</f>
        <v>141514</v>
      </c>
    </row>
    <row r="34" spans="2:11" x14ac:dyDescent="0.3">
      <c r="B34" s="70" t="s">
        <v>89</v>
      </c>
      <c r="C34" s="66">
        <v>1907</v>
      </c>
      <c r="D34" s="67">
        <v>1775</v>
      </c>
      <c r="E34" s="67">
        <v>3499.9999999999991</v>
      </c>
      <c r="F34" s="71">
        <f t="shared" si="0"/>
        <v>7181.9999999999991</v>
      </c>
      <c r="G34" s="68">
        <f t="shared" si="1"/>
        <v>0.35756248133027974</v>
      </c>
      <c r="H34" s="74"/>
    </row>
    <row r="35" spans="2:11" x14ac:dyDescent="0.3">
      <c r="B35" s="70" t="s">
        <v>90</v>
      </c>
      <c r="C35" s="66">
        <v>949.99999999999989</v>
      </c>
      <c r="D35" s="67">
        <v>620</v>
      </c>
      <c r="E35" s="67">
        <v>350</v>
      </c>
      <c r="F35" s="71">
        <f t="shared" si="0"/>
        <v>1920</v>
      </c>
      <c r="G35" s="68">
        <f t="shared" si="1"/>
        <v>9.5588967440007971E-2</v>
      </c>
      <c r="H35" s="74"/>
    </row>
    <row r="36" spans="2:11" ht="15" thickBot="1" x14ac:dyDescent="0.35">
      <c r="B36" s="75" t="s">
        <v>91</v>
      </c>
      <c r="C36" s="66">
        <v>0</v>
      </c>
      <c r="D36" s="67">
        <v>64</v>
      </c>
      <c r="E36" s="67">
        <v>0</v>
      </c>
      <c r="F36" s="76">
        <f t="shared" si="0"/>
        <v>64</v>
      </c>
      <c r="G36" s="68">
        <f t="shared" si="1"/>
        <v>3.1862989146669322E-3</v>
      </c>
      <c r="H36" s="74"/>
      <c r="I36" s="77">
        <f>(F37*K33)/120</f>
        <v>23687085.033333335</v>
      </c>
    </row>
    <row r="37" spans="2:11" ht="15" thickBot="1" x14ac:dyDescent="0.35">
      <c r="B37" s="78" t="s">
        <v>36</v>
      </c>
      <c r="C37" s="79">
        <f>SUM(C30:C36)</f>
        <v>7277</v>
      </c>
      <c r="D37" s="79">
        <f t="shared" ref="D37:G37" si="2">SUM(D30:D36)</f>
        <v>3439</v>
      </c>
      <c r="E37" s="79">
        <f t="shared" si="2"/>
        <v>9370</v>
      </c>
      <c r="F37" s="79">
        <f t="shared" si="2"/>
        <v>20086</v>
      </c>
      <c r="G37" s="80">
        <f t="shared" si="2"/>
        <v>0.99999999999999989</v>
      </c>
      <c r="H37" s="74"/>
    </row>
    <row r="38" spans="2:11" ht="15" thickBot="1" x14ac:dyDescent="0.35">
      <c r="B38" s="63" t="s">
        <v>83</v>
      </c>
      <c r="C38" s="80">
        <f>C37/$F$37</f>
        <v>0.36229214378173852</v>
      </c>
      <c r="D38" s="80">
        <f t="shared" ref="D38:E38" si="3">D37/$F$37</f>
        <v>0.17121378074280594</v>
      </c>
      <c r="E38" s="80">
        <f t="shared" si="3"/>
        <v>0.46649407547545552</v>
      </c>
      <c r="F38" s="81">
        <f>SUM(C38:E38)</f>
        <v>1</v>
      </c>
      <c r="G38" s="82"/>
      <c r="H38" s="83"/>
    </row>
    <row r="40" spans="2:11" ht="15" thickBot="1" x14ac:dyDescent="0.35">
      <c r="B40" s="145" t="s">
        <v>92</v>
      </c>
      <c r="C40" s="145"/>
      <c r="D40" s="145"/>
      <c r="E40" s="145"/>
      <c r="F40" s="145"/>
      <c r="G40" s="84"/>
      <c r="H40" s="84"/>
    </row>
    <row r="41" spans="2:11" ht="28.2" thickBot="1" x14ac:dyDescent="0.35">
      <c r="B41" s="62" t="s">
        <v>80</v>
      </c>
      <c r="C41" s="62" t="s">
        <v>79</v>
      </c>
      <c r="D41" s="62" t="s">
        <v>81</v>
      </c>
      <c r="E41" s="62" t="s">
        <v>82</v>
      </c>
      <c r="F41" s="62" t="s">
        <v>95</v>
      </c>
      <c r="G41" s="63" t="s">
        <v>83</v>
      </c>
      <c r="H41" s="85"/>
    </row>
    <row r="42" spans="2:11" x14ac:dyDescent="0.3">
      <c r="B42" s="65" t="s">
        <v>85</v>
      </c>
      <c r="C42" s="66">
        <f t="shared" ref="C42:C48" si="4">(C30*$K$30)/120</f>
        <v>0</v>
      </c>
      <c r="D42" s="66">
        <f t="shared" ref="D42:D48" si="5">(D30*$K$31)/120</f>
        <v>24429.833333333332</v>
      </c>
      <c r="E42" s="66">
        <f t="shared" ref="E42:E48" si="6">(E30*$K$32)/120</f>
        <v>632837.33333333337</v>
      </c>
      <c r="F42" s="67">
        <f>SUM(C42:E42)</f>
        <v>657267.16666666674</v>
      </c>
      <c r="G42" s="68">
        <f>F42/$F$49</f>
        <v>6.9284528352652142E-2</v>
      </c>
      <c r="H42" s="74"/>
    </row>
    <row r="43" spans="2:11" x14ac:dyDescent="0.3">
      <c r="B43" s="70" t="s">
        <v>86</v>
      </c>
      <c r="C43" s="66">
        <f t="shared" si="4"/>
        <v>57993.333333333336</v>
      </c>
      <c r="D43" s="66">
        <f t="shared" si="5"/>
        <v>20181.166666666668</v>
      </c>
      <c r="E43" s="66">
        <f t="shared" si="6"/>
        <v>0</v>
      </c>
      <c r="F43" s="67">
        <f t="shared" ref="F43:F48" si="7">SUM(C43:E43)</f>
        <v>78174.5</v>
      </c>
      <c r="G43" s="68">
        <f t="shared" ref="G43:G48" si="8">F43/$F$49</f>
        <v>8.2406114840227127E-3</v>
      </c>
      <c r="H43" s="74"/>
    </row>
    <row r="44" spans="2:11" ht="16.2" customHeight="1" x14ac:dyDescent="0.3">
      <c r="B44" s="70" t="s">
        <v>87</v>
      </c>
      <c r="C44" s="66">
        <f t="shared" si="4"/>
        <v>181229.16666666666</v>
      </c>
      <c r="D44" s="66">
        <f t="shared" si="5"/>
        <v>13808.166666666666</v>
      </c>
      <c r="E44" s="66">
        <f t="shared" si="6"/>
        <v>698586.66666666663</v>
      </c>
      <c r="F44" s="67">
        <f t="shared" si="7"/>
        <v>893624</v>
      </c>
      <c r="G44" s="68">
        <f t="shared" si="8"/>
        <v>9.419962003976122E-2</v>
      </c>
      <c r="H44" s="74"/>
    </row>
    <row r="45" spans="2:11" x14ac:dyDescent="0.3">
      <c r="B45" s="70" t="s">
        <v>88</v>
      </c>
      <c r="C45" s="66">
        <f t="shared" si="4"/>
        <v>401603.83333333326</v>
      </c>
      <c r="D45" s="66">
        <f t="shared" si="5"/>
        <v>149765.5</v>
      </c>
      <c r="E45" s="66">
        <f t="shared" si="6"/>
        <v>3205280.0000000009</v>
      </c>
      <c r="F45" s="67">
        <f t="shared" si="7"/>
        <v>3756649.333333334</v>
      </c>
      <c r="G45" s="68">
        <f t="shared" si="8"/>
        <v>0.39599981627913117</v>
      </c>
      <c r="H45" s="74"/>
    </row>
    <row r="46" spans="2:11" ht="15" customHeight="1" x14ac:dyDescent="0.3">
      <c r="B46" s="70" t="s">
        <v>89</v>
      </c>
      <c r="C46" s="66">
        <f t="shared" si="4"/>
        <v>276483.21666666667</v>
      </c>
      <c r="D46" s="66">
        <f t="shared" si="5"/>
        <v>377069.16666666669</v>
      </c>
      <c r="E46" s="66">
        <f t="shared" si="6"/>
        <v>2876533.3333333326</v>
      </c>
      <c r="F46" s="67">
        <f t="shared" si="7"/>
        <v>3530085.7166666659</v>
      </c>
      <c r="G46" s="68">
        <f t="shared" si="8"/>
        <v>0.3721170573057439</v>
      </c>
      <c r="H46" s="74"/>
    </row>
    <row r="47" spans="2:11" x14ac:dyDescent="0.3">
      <c r="B47" s="70" t="s">
        <v>90</v>
      </c>
      <c r="C47" s="66">
        <f t="shared" si="4"/>
        <v>137734.16666666666</v>
      </c>
      <c r="D47" s="66">
        <f t="shared" si="5"/>
        <v>131708.66666666666</v>
      </c>
      <c r="E47" s="66">
        <f t="shared" si="6"/>
        <v>287653.33333333331</v>
      </c>
      <c r="F47" s="67">
        <f t="shared" si="7"/>
        <v>557096.16666666663</v>
      </c>
      <c r="G47" s="68">
        <f t="shared" si="8"/>
        <v>5.8725198993768615E-2</v>
      </c>
      <c r="H47" s="74"/>
    </row>
    <row r="48" spans="2:11" ht="15" thickBot="1" x14ac:dyDescent="0.35">
      <c r="B48" s="75" t="s">
        <v>91</v>
      </c>
      <c r="C48" s="66">
        <f t="shared" si="4"/>
        <v>0</v>
      </c>
      <c r="D48" s="66">
        <f t="shared" si="5"/>
        <v>13595.733333333334</v>
      </c>
      <c r="E48" s="66">
        <f t="shared" si="6"/>
        <v>0</v>
      </c>
      <c r="F48" s="67">
        <f t="shared" si="7"/>
        <v>13595.733333333334</v>
      </c>
      <c r="G48" s="68">
        <f t="shared" si="8"/>
        <v>1.4331675449203649E-3</v>
      </c>
      <c r="H48" s="74"/>
    </row>
    <row r="49" spans="2:9" ht="15" thickBot="1" x14ac:dyDescent="0.35">
      <c r="B49" s="86" t="s">
        <v>36</v>
      </c>
      <c r="C49" s="79">
        <f>SUM(C42:C48)</f>
        <v>1055043.7166666666</v>
      </c>
      <c r="D49" s="79">
        <f t="shared" ref="D49:G49" si="9">SUM(D42:D48)</f>
        <v>730558.23333333328</v>
      </c>
      <c r="E49" s="79">
        <f t="shared" si="9"/>
        <v>7700890.666666667</v>
      </c>
      <c r="F49" s="79">
        <f t="shared" si="9"/>
        <v>9486492.6166666653</v>
      </c>
      <c r="G49" s="80">
        <f t="shared" si="9"/>
        <v>1</v>
      </c>
      <c r="H49" s="74"/>
      <c r="I49" s="88">
        <f>F49/100</f>
        <v>94864.926166666657</v>
      </c>
    </row>
    <row r="50" spans="2:9" ht="15" thickBot="1" x14ac:dyDescent="0.35">
      <c r="B50" s="63" t="s">
        <v>83</v>
      </c>
      <c r="C50" s="80">
        <f>C49/$F$49</f>
        <v>0.11121536265290265</v>
      </c>
      <c r="D50" s="80">
        <f t="shared" ref="D50:E50" si="10">D49/$F$49</f>
        <v>7.7010362296580231E-2</v>
      </c>
      <c r="E50" s="80">
        <f t="shared" si="10"/>
        <v>0.81177427505051725</v>
      </c>
      <c r="F50" s="81">
        <f>SUM(C50:E50)</f>
        <v>1</v>
      </c>
      <c r="G50" s="82"/>
      <c r="H50" s="83"/>
    </row>
    <row r="52" spans="2:9" ht="15" thickBot="1" x14ac:dyDescent="0.35"/>
    <row r="53" spans="2:9" ht="15" thickBot="1" x14ac:dyDescent="0.35">
      <c r="F53" s="73">
        <v>2709739.951388889</v>
      </c>
      <c r="G53" s="87">
        <f>F53/F49</f>
        <v>0.28564191855567261</v>
      </c>
      <c r="H53" s="87"/>
    </row>
  </sheetData>
  <mergeCells count="2">
    <mergeCell ref="B28:F28"/>
    <mergeCell ref="B40:F4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C1:K58"/>
  <sheetViews>
    <sheetView topLeftCell="A34" workbookViewId="0">
      <selection activeCell="D53" sqref="D53"/>
    </sheetView>
  </sheetViews>
  <sheetFormatPr baseColWidth="10" defaultRowHeight="15.6" x14ac:dyDescent="0.3"/>
  <cols>
    <col min="1" max="2" width="11.5546875" style="6"/>
    <col min="3" max="3" width="24.88671875" style="6" customWidth="1"/>
    <col min="4" max="7" width="11.5546875" style="6"/>
    <col min="8" max="8" width="6.44140625" style="6" customWidth="1"/>
    <col min="9" max="10" width="11.5546875" style="6"/>
    <col min="11" max="11" width="3.109375" style="6" customWidth="1"/>
    <col min="12" max="16384" width="11.5546875" style="6"/>
  </cols>
  <sheetData>
    <row r="1" spans="3:11" ht="16.2" thickBot="1" x14ac:dyDescent="0.35">
      <c r="I1" s="39" t="s">
        <v>10</v>
      </c>
    </row>
    <row r="2" spans="3:11" x14ac:dyDescent="0.3">
      <c r="C2" s="7" t="s">
        <v>29</v>
      </c>
      <c r="H2" s="146" t="s">
        <v>11</v>
      </c>
      <c r="I2" s="147"/>
      <c r="J2" s="147"/>
      <c r="K2" s="40"/>
    </row>
    <row r="3" spans="3:11" x14ac:dyDescent="0.3">
      <c r="H3" s="29"/>
      <c r="I3" s="41"/>
      <c r="J3" s="41"/>
      <c r="K3" s="30"/>
    </row>
    <row r="4" spans="3:11" x14ac:dyDescent="0.3">
      <c r="H4" s="26" t="s">
        <v>12</v>
      </c>
      <c r="I4" s="148" t="s">
        <v>13</v>
      </c>
      <c r="J4" s="148"/>
      <c r="K4" s="30"/>
    </row>
    <row r="5" spans="3:11" x14ac:dyDescent="0.3">
      <c r="C5" s="27" t="s">
        <v>14</v>
      </c>
      <c r="D5" s="28">
        <v>0.92</v>
      </c>
      <c r="H5" s="29"/>
      <c r="I5" s="149" t="s">
        <v>15</v>
      </c>
      <c r="J5" s="149"/>
      <c r="K5" s="30"/>
    </row>
    <row r="6" spans="3:11" ht="16.2" thickBot="1" x14ac:dyDescent="0.35">
      <c r="C6" s="27" t="s">
        <v>16</v>
      </c>
      <c r="D6" s="31">
        <f>_xlfn.NORM.S.INV(0.5+(D5/2))</f>
        <v>1.7506860712521695</v>
      </c>
      <c r="H6" s="32"/>
      <c r="I6" s="33"/>
      <c r="J6" s="33"/>
      <c r="K6" s="34"/>
    </row>
    <row r="7" spans="3:11" x14ac:dyDescent="0.3">
      <c r="C7" s="27" t="s">
        <v>17</v>
      </c>
      <c r="D7" s="35">
        <v>17398.250940529404</v>
      </c>
    </row>
    <row r="8" spans="3:11" x14ac:dyDescent="0.3">
      <c r="C8" s="27" t="s">
        <v>18</v>
      </c>
      <c r="D8" s="28">
        <v>0.08</v>
      </c>
    </row>
    <row r="9" spans="3:11" x14ac:dyDescent="0.3">
      <c r="C9" s="27" t="s">
        <v>19</v>
      </c>
      <c r="D9" s="36">
        <v>0.5</v>
      </c>
      <c r="H9" s="6" t="s">
        <v>16</v>
      </c>
      <c r="I9" s="6" t="s">
        <v>20</v>
      </c>
    </row>
    <row r="10" spans="3:11" x14ac:dyDescent="0.3">
      <c r="C10" s="27" t="s">
        <v>21</v>
      </c>
      <c r="D10" s="31">
        <f>1-D9</f>
        <v>0.5</v>
      </c>
      <c r="H10" s="6" t="s">
        <v>17</v>
      </c>
      <c r="I10" s="6" t="s">
        <v>22</v>
      </c>
    </row>
    <row r="11" spans="3:11" x14ac:dyDescent="0.3">
      <c r="H11" s="6" t="s">
        <v>23</v>
      </c>
      <c r="I11" s="6" t="s">
        <v>8</v>
      </c>
    </row>
    <row r="12" spans="3:11" x14ac:dyDescent="0.3">
      <c r="H12" s="6" t="s">
        <v>18</v>
      </c>
      <c r="I12" s="6" t="s">
        <v>24</v>
      </c>
    </row>
    <row r="13" spans="3:11" x14ac:dyDescent="0.3">
      <c r="C13" s="37" t="s">
        <v>23</v>
      </c>
      <c r="D13" s="38">
        <f>ROUND(((D6^2)*(D7)*(D9)*(D10))/((D8^2)*(D7-1)+(D6^2)*(D9)*(D10)),0)</f>
        <v>119</v>
      </c>
      <c r="H13" s="6" t="s">
        <v>19</v>
      </c>
      <c r="I13" s="6" t="s">
        <v>25</v>
      </c>
    </row>
    <row r="14" spans="3:11" x14ac:dyDescent="0.3">
      <c r="H14" s="6" t="s">
        <v>21</v>
      </c>
      <c r="I14" s="6" t="s">
        <v>26</v>
      </c>
    </row>
    <row r="16" spans="3:11" x14ac:dyDescent="0.3">
      <c r="F16" s="42"/>
    </row>
    <row r="17" spans="3:9" x14ac:dyDescent="0.3">
      <c r="C17" s="43"/>
      <c r="D17" s="7" t="s">
        <v>27</v>
      </c>
      <c r="F17" s="42"/>
    </row>
    <row r="18" spans="3:9" x14ac:dyDescent="0.3">
      <c r="C18" s="44"/>
      <c r="D18" s="7" t="s">
        <v>28</v>
      </c>
    </row>
    <row r="20" spans="3:9" x14ac:dyDescent="0.3">
      <c r="I20" s="39" t="s">
        <v>10</v>
      </c>
    </row>
    <row r="22" spans="3:9" x14ac:dyDescent="0.3">
      <c r="C22" s="7" t="s">
        <v>30</v>
      </c>
    </row>
    <row r="25" spans="3:9" x14ac:dyDescent="0.3">
      <c r="C25" s="27" t="s">
        <v>14</v>
      </c>
      <c r="D25" s="28">
        <v>0.92</v>
      </c>
    </row>
    <row r="26" spans="3:9" x14ac:dyDescent="0.3">
      <c r="C26" s="27" t="s">
        <v>16</v>
      </c>
      <c r="D26" s="31">
        <f>_xlfn.NORM.S.INV(0.5+(D25/2))</f>
        <v>1.7506860712521695</v>
      </c>
    </row>
    <row r="27" spans="3:9" x14ac:dyDescent="0.3">
      <c r="C27" s="27" t="s">
        <v>17</v>
      </c>
      <c r="D27" s="35">
        <v>25492.020576677562</v>
      </c>
    </row>
    <row r="28" spans="3:9" x14ac:dyDescent="0.3">
      <c r="C28" s="27" t="s">
        <v>18</v>
      </c>
      <c r="D28" s="28">
        <v>0.08</v>
      </c>
    </row>
    <row r="29" spans="3:9" x14ac:dyDescent="0.3">
      <c r="C29" s="27" t="s">
        <v>19</v>
      </c>
      <c r="D29" s="36">
        <v>0.5</v>
      </c>
    </row>
    <row r="30" spans="3:9" x14ac:dyDescent="0.3">
      <c r="C30" s="27" t="s">
        <v>21</v>
      </c>
      <c r="D30" s="31">
        <f>1-D29</f>
        <v>0.5</v>
      </c>
    </row>
    <row r="33" spans="3:4" x14ac:dyDescent="0.3">
      <c r="C33" s="37" t="s">
        <v>23</v>
      </c>
      <c r="D33" s="38">
        <f>ROUND(((D26^2)*(D27)*(D29)*(D30))/((D28^2)*(D27-1)+(D26^2)*(D29)*(D30)),0)</f>
        <v>119</v>
      </c>
    </row>
    <row r="37" spans="3:4" x14ac:dyDescent="0.3">
      <c r="C37" s="43"/>
      <c r="D37" s="7" t="s">
        <v>27</v>
      </c>
    </row>
    <row r="38" spans="3:4" x14ac:dyDescent="0.3">
      <c r="C38" s="44"/>
      <c r="D38" s="7" t="s">
        <v>28</v>
      </c>
    </row>
    <row r="42" spans="3:4" x14ac:dyDescent="0.3">
      <c r="C42" s="7" t="s">
        <v>31</v>
      </c>
    </row>
    <row r="45" spans="3:4" x14ac:dyDescent="0.3">
      <c r="C45" s="27" t="s">
        <v>14</v>
      </c>
      <c r="D45" s="28">
        <v>0.92</v>
      </c>
    </row>
    <row r="46" spans="3:4" x14ac:dyDescent="0.3">
      <c r="C46" s="27" t="s">
        <v>16</v>
      </c>
      <c r="D46" s="31">
        <f>_xlfn.NORM.S.INV(0.5+(D45/2))</f>
        <v>1.7506860712521695</v>
      </c>
    </row>
    <row r="47" spans="3:4" x14ac:dyDescent="0.3">
      <c r="C47" s="27" t="s">
        <v>17</v>
      </c>
      <c r="D47" s="35">
        <v>98623.916949999926</v>
      </c>
    </row>
    <row r="48" spans="3:4" x14ac:dyDescent="0.3">
      <c r="C48" s="27" t="s">
        <v>18</v>
      </c>
      <c r="D48" s="28">
        <v>0.08</v>
      </c>
    </row>
    <row r="49" spans="3:4" x14ac:dyDescent="0.3">
      <c r="C49" s="27" t="s">
        <v>19</v>
      </c>
      <c r="D49" s="36">
        <v>0.5</v>
      </c>
    </row>
    <row r="50" spans="3:4" x14ac:dyDescent="0.3">
      <c r="C50" s="27" t="s">
        <v>21</v>
      </c>
      <c r="D50" s="31">
        <f>1-D49</f>
        <v>0.5</v>
      </c>
    </row>
    <row r="53" spans="3:4" x14ac:dyDescent="0.3">
      <c r="C53" s="37" t="s">
        <v>23</v>
      </c>
      <c r="D53" s="38">
        <f>ROUND(((D46^2)*(D47)*(D49)*(D50))/((D48^2)*(D47-1)+(D46^2)*(D49)*(D50)),0)</f>
        <v>120</v>
      </c>
    </row>
    <row r="57" spans="3:4" x14ac:dyDescent="0.3">
      <c r="C57" s="43"/>
      <c r="D57" s="7" t="s">
        <v>27</v>
      </c>
    </row>
    <row r="58" spans="3:4" x14ac:dyDescent="0.3">
      <c r="C58" s="44"/>
      <c r="D58" s="7" t="s">
        <v>28</v>
      </c>
    </row>
  </sheetData>
  <mergeCells count="3">
    <mergeCell ref="H2:J2"/>
    <mergeCell ref="I4:J4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Tabla 1</vt:lpstr>
      <vt:lpstr>Tabla 2</vt:lpstr>
      <vt:lpstr>Tabla 3</vt:lpstr>
      <vt:lpstr>Tabla 4</vt:lpstr>
      <vt:lpstr>Tabla 5</vt:lpstr>
      <vt:lpstr>Tabla 6</vt:lpstr>
      <vt:lpstr>Figura 1</vt:lpstr>
      <vt:lpstr>Figura 2 </vt:lpstr>
      <vt:lpstr>Calculo de  muestras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2016-03-19T22:21:01Z</dcterms:created>
  <dcterms:modified xsi:type="dcterms:W3CDTF">2016-03-20T02:13:28Z</dcterms:modified>
</cp:coreProperties>
</file>